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<sst xmlns="http://schemas.openxmlformats.org/spreadsheetml/2006/main" count="479" uniqueCount="154">
  <si>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</si>
  <si>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</si>
  <si>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</si>
  <si>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</si>
  <si>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</si>
  <si>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</si>
  <si>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</si>
  <si>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</si>
  <si>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</si>
  <si>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</si>
  <si>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</si>
  <si>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</si>
  <si>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</si>
  <si>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</si>
  <si>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</si>
  <si>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</si>
  <si>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</si>
  <si>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</si>
  <si>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</si>
  <si>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</si>
  <si>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</si>
  <si>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</si>
  <si>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</si>
  <si>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</si>
  <si>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</si>
  <si>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</si>
  <si>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</si>
  <si>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</si>
  <si>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</si>
  <si>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</si>
  <si>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</si>
  <si>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</si>
  <si>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</si>
  <si>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</si>
  <si>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</si>
  <si>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</si>
  <si>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</si>
  <si>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</si>
  <si>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</si>
  <si>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</si>
  <si>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</si>
  <si>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</si>
  <si>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</si>
  <si>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</si>
  <si>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</si>
  <si>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</si>
  <si>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</si>
  <si>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</si>
  <si>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</si>
  <si>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</si>
  <si>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</si>
  <si>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</si>
  <si>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</si>
  <si>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</si>
  <si>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</si>
  <si>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</si>
  <si>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</si>
  <si>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</si>
  <si>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</si>
  <si>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</si>
  <si>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</si>
  <si>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</si>
  <si>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</si>
  <si>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</si>
  <si>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</si>
  <si>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</si>
  <si>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</si>
  <si>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</si>
  <si>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</si>
  <si>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</si>
  <si>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</si>
  <si>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</si>
  <si>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</si>
  <si>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</si>
  <si>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</si>
  <si>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</si>
  <si>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</si>
  <si>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</si>
  <si>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</si>
  <si>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</si>
  <si>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</si>
  <si>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</si>
  <si>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</si>
  <si>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</si>
  <si>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</si>
  <si>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</si>
  <si>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</si>
  <si>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</si>
  <si>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</si>
  <si>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</si>
  <si>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</si>
  <si>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</si>
  <si>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</si>
  <si>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</si>
  <si>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</si>
  <si>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</si>
  <si>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</si>
  <si>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</si>
  <si>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</si>
  <si>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</si>
  <si>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</si>
  <si>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</si>
  <si>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</si>
  <si>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</si>
  <si>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</si>
  <si>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</si>
  <si>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</si>
  <si>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</si>
  <si>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</si>
  <si>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</si>
  <si>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</si>
  <si>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</si>
  <si>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</si>
  <si>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</si>
  <si>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</si>
  <si>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</si>
  <si>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</si>
  <si>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</si>
  <si>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</si>
  <si>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</si>
  <si>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</si>
  <si>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</si>
  <si>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</si>
  <si>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</si>
  <si>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</si>
  <si>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</si>
  <si>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</si>
  <si>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</si>
  <si>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</si>
  <si>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</si>
  <si>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</si>
  <si>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</si>
  <si>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</si>
  <si>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</si>
  <si>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</si>
  <si>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15.10</t>
  </si>
  <si>
    <t>Уборка зерновых и зернобобовых культур                                    16.10.2019</t>
  </si>
  <si>
    <t xml:space="preserve">Уборка технических культур, кукурузы на силос, картофеля и овощей     16.10.2019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</si>
  <si>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16.10.2019</t>
  </si>
  <si>
    <t>2, ясно</t>
  </si>
  <si>
    <t>16.10</t>
  </si>
  <si>
    <t>ясно, 12</t>
  </si>
  <si>
    <t>5, ясно, 6 мм</t>
  </si>
  <si>
    <t>дождь</t>
  </si>
  <si>
    <t>пасмурно, 12</t>
  </si>
  <si>
    <t>0, пасмурно</t>
  </si>
  <si>
    <t>облачно, 1</t>
  </si>
  <si>
    <t>ясно, 4</t>
  </si>
  <si>
    <t>5, пасмурно</t>
  </si>
  <si>
    <t>5, ясно</t>
  </si>
  <si>
    <t>3, ясно</t>
  </si>
  <si>
    <t>8, ясно</t>
  </si>
  <si>
    <t>пасмурно, 9</t>
  </si>
  <si>
    <t>4,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</si>
</sst>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133" xfId="78" applyFont="1" applyFill="1" applyBorder="1" applyAlignment="1">
      <alignment vertical="top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0" fillId="0" borderId="13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0" fillId="0" borderId="138" xfId="0" applyFill="1" applyBorder="1" applyAlignment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7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1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/>
      <protection/>
    </xf>
    <xf numFmtId="0" fontId="36" fillId="0" borderId="156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9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G29" sqref="BG29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91" t="s">
        <v>136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86" t="s">
        <v>17</v>
      </c>
      <c r="B2" s="586" t="s">
        <v>69</v>
      </c>
      <c r="C2" s="581" t="s">
        <v>70</v>
      </c>
      <c r="D2" s="584"/>
      <c r="E2" s="584"/>
      <c r="F2" s="584"/>
      <c r="G2" s="585"/>
      <c r="H2" s="588" t="s">
        <v>44</v>
      </c>
      <c r="I2" s="589"/>
      <c r="J2" s="589"/>
      <c r="K2" s="589"/>
      <c r="L2" s="590"/>
      <c r="M2" s="588" t="s">
        <v>45</v>
      </c>
      <c r="N2" s="589"/>
      <c r="O2" s="589"/>
      <c r="P2" s="589"/>
      <c r="Q2" s="590"/>
      <c r="R2" s="588" t="s">
        <v>71</v>
      </c>
      <c r="S2" s="589"/>
      <c r="T2" s="589"/>
      <c r="U2" s="589"/>
      <c r="V2" s="590"/>
      <c r="W2" s="588" t="s">
        <v>46</v>
      </c>
      <c r="X2" s="589"/>
      <c r="Y2" s="589"/>
      <c r="Z2" s="589"/>
      <c r="AA2" s="590"/>
      <c r="AB2" s="588" t="s">
        <v>72</v>
      </c>
      <c r="AC2" s="589"/>
      <c r="AD2" s="589"/>
      <c r="AE2" s="589"/>
      <c r="AF2" s="590"/>
      <c r="AG2" s="588" t="s">
        <v>73</v>
      </c>
      <c r="AH2" s="589"/>
      <c r="AI2" s="589"/>
      <c r="AJ2" s="589"/>
      <c r="AK2" s="590"/>
      <c r="AL2" s="581" t="s">
        <v>74</v>
      </c>
      <c r="AM2" s="584"/>
      <c r="AN2" s="584"/>
      <c r="AO2" s="584"/>
      <c r="AP2" s="585"/>
      <c r="AQ2" s="593" t="s">
        <v>75</v>
      </c>
      <c r="AR2" s="594"/>
      <c r="AS2" s="594"/>
      <c r="AT2" s="594"/>
      <c r="AU2" s="595"/>
      <c r="AV2" s="578" t="s">
        <v>76</v>
      </c>
      <c r="AW2" s="579"/>
      <c r="AX2" s="579"/>
      <c r="AY2" s="579"/>
      <c r="AZ2" s="580"/>
      <c r="BA2" s="578" t="s">
        <v>77</v>
      </c>
      <c r="BB2" s="579"/>
      <c r="BC2" s="579"/>
      <c r="BD2" s="579"/>
      <c r="BE2" s="580"/>
      <c r="BF2" s="578" t="s">
        <v>78</v>
      </c>
      <c r="BG2" s="579"/>
      <c r="BH2" s="579"/>
      <c r="BI2" s="579"/>
      <c r="BJ2" s="580"/>
      <c r="BK2" s="578" t="s">
        <v>79</v>
      </c>
      <c r="BL2" s="579"/>
      <c r="BM2" s="579"/>
      <c r="BN2" s="579"/>
      <c r="BO2" s="580"/>
      <c r="BP2" s="581" t="s">
        <v>80</v>
      </c>
      <c r="BQ2" s="582"/>
      <c r="BR2" s="582"/>
      <c r="BS2" s="582"/>
      <c r="BT2" s="583"/>
      <c r="BU2" s="581" t="s">
        <v>81</v>
      </c>
      <c r="BV2" s="582"/>
      <c r="BW2" s="582"/>
      <c r="BX2" s="582"/>
      <c r="BY2" s="583"/>
      <c r="BZ2" s="581" t="s">
        <v>82</v>
      </c>
      <c r="CA2" s="582"/>
      <c r="CB2" s="582"/>
      <c r="CC2" s="582"/>
      <c r="CD2" s="583"/>
      <c r="CE2" s="581"/>
      <c r="CF2" s="584"/>
      <c r="CG2" s="584"/>
      <c r="CH2" s="584"/>
      <c r="CI2" s="585"/>
    </row>
    <row r="3" spans="1:87" ht="132.75" customHeight="1" thickBot="1">
      <c r="A3" s="587"/>
      <c r="B3" s="587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5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6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6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6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6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6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6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74836</v>
      </c>
      <c r="D11" s="111">
        <f t="shared" si="1"/>
        <v>74679</v>
      </c>
      <c r="E11" s="112">
        <f t="shared" si="2"/>
        <v>99.7902079213213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157</v>
      </c>
      <c r="AW11" s="135"/>
      <c r="AX11" s="129"/>
      <c r="AY11" s="135"/>
      <c r="AZ11" s="566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/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4">
        <v>122</v>
      </c>
      <c r="AX14" s="129">
        <f>AW14/AV14*100</f>
        <v>100</v>
      </c>
      <c r="AY14" s="123">
        <v>671</v>
      </c>
      <c r="AZ14" s="566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6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6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6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6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6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6009</v>
      </c>
      <c r="AN20" s="132">
        <f t="shared" si="10"/>
        <v>84.64572474996478</v>
      </c>
      <c r="AO20" s="245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6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6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/>
      <c r="C22" s="110">
        <f t="shared" si="0"/>
        <v>43348</v>
      </c>
      <c r="D22" s="111">
        <f t="shared" si="1"/>
        <v>42823</v>
      </c>
      <c r="E22" s="112">
        <f t="shared" si="2"/>
        <v>98.78887145889084</v>
      </c>
      <c r="F22" s="111">
        <f t="shared" si="14"/>
        <v>78144</v>
      </c>
      <c r="G22" s="113">
        <f t="shared" si="3"/>
        <v>18.248137683020808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437</v>
      </c>
      <c r="BH22" s="129">
        <f>BG22/BF22*100</f>
        <v>76.93661971830986</v>
      </c>
      <c r="BI22" s="123">
        <v>524</v>
      </c>
      <c r="BJ22" s="119">
        <f>BI22/BG22*10</f>
        <v>11.990846681922196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6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/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/>
      <c r="AX24" s="226"/>
      <c r="AY24" s="155"/>
      <c r="AZ24" s="567"/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0</v>
      </c>
      <c r="C25" s="270">
        <f>SUM(H25+M25+R25+W25+AB25+AG25+AL25+AQ25+AV25+BA25+BF25+BK25+BP25+BU25+BZ25)</f>
        <v>609053</v>
      </c>
      <c r="D25" s="270">
        <f>SUM(D4:D24)</f>
        <v>602190</v>
      </c>
      <c r="E25" s="271">
        <f t="shared" si="2"/>
        <v>98.87316867333385</v>
      </c>
      <c r="F25" s="272">
        <f>SUM(F4:F24)</f>
        <v>1213959</v>
      </c>
      <c r="G25" s="273">
        <f t="shared" si="3"/>
        <v>20.159069396702037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157965</v>
      </c>
      <c r="AN25" s="271">
        <f t="shared" si="10"/>
        <v>99.31470246141272</v>
      </c>
      <c r="AO25" s="356">
        <f>SUM(AO4:AO24)</f>
        <v>369719</v>
      </c>
      <c r="AP25" s="277">
        <f t="shared" si="11"/>
        <v>23.405121387649164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5256</v>
      </c>
      <c r="AW25" s="558">
        <f t="shared" si="17"/>
        <v>266</v>
      </c>
      <c r="AX25" s="563">
        <f>AW25/AV25*100</f>
        <v>5.060882800608828</v>
      </c>
      <c r="AY25" s="558">
        <f t="shared" si="17"/>
        <v>1614</v>
      </c>
      <c r="AZ25" s="559">
        <f>AY25/AW25*10</f>
        <v>60.67669172932331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4233</v>
      </c>
      <c r="BH25" s="271">
        <f>BG25/BF25*100</f>
        <v>94.25517702070808</v>
      </c>
      <c r="BI25" s="356">
        <f>SUM(BI4:BI24)</f>
        <v>4444</v>
      </c>
      <c r="BJ25" s="277">
        <f>BI25/BG25*10</f>
        <v>10.498464446019371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254</v>
      </c>
      <c r="C26" s="367">
        <v>589840</v>
      </c>
      <c r="D26" s="368">
        <v>586418</v>
      </c>
      <c r="E26" s="369">
        <v>99.41984266919842</v>
      </c>
      <c r="F26" s="368">
        <v>1245286.5</v>
      </c>
      <c r="G26" s="370">
        <v>21.235475377631655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3211</v>
      </c>
      <c r="AW26" s="390">
        <v>340</v>
      </c>
      <c r="AX26" s="391">
        <v>10.58860168171909</v>
      </c>
      <c r="AY26" s="392">
        <v>867</v>
      </c>
      <c r="AZ26" s="393">
        <v>25.5</v>
      </c>
      <c r="BA26" s="394">
        <v>1666</v>
      </c>
      <c r="BB26" s="368">
        <v>1666</v>
      </c>
      <c r="BC26" s="372">
        <v>100</v>
      </c>
      <c r="BD26" s="368">
        <v>1370</v>
      </c>
      <c r="BE26" s="562">
        <v>8.22328931572629</v>
      </c>
      <c r="BF26" s="395">
        <v>5783</v>
      </c>
      <c r="BG26" s="396">
        <v>5382</v>
      </c>
      <c r="BH26" s="397">
        <v>93.06588275981325</v>
      </c>
      <c r="BI26" s="396">
        <v>3288</v>
      </c>
      <c r="BJ26" s="398">
        <v>6.109253065774805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1186</v>
      </c>
      <c r="BW26" s="407">
        <v>88.77245508982035</v>
      </c>
      <c r="BX26" s="406">
        <v>594</v>
      </c>
      <c r="BY26" s="407">
        <v>5.008431703204047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B2:AF2"/>
    <mergeCell ref="AV2:AZ2"/>
    <mergeCell ref="A2:A3"/>
    <mergeCell ref="B2:B3"/>
    <mergeCell ref="C2:G2"/>
    <mergeCell ref="H2:L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" sqref="C2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91" t="s">
        <v>137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317"/>
      <c r="X1" s="317"/>
      <c r="Y1" s="317"/>
      <c r="Z1" s="317"/>
      <c r="AA1" s="317"/>
      <c r="AB1" s="317"/>
      <c r="AC1" s="317"/>
      <c r="AD1" s="317"/>
      <c r="AE1" s="317"/>
      <c r="AF1" s="573"/>
      <c r="AG1" s="574"/>
      <c r="AH1" s="574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96" t="s">
        <v>17</v>
      </c>
      <c r="B2" s="575" t="s">
        <v>47</v>
      </c>
      <c r="C2" s="576"/>
      <c r="D2" s="571"/>
      <c r="E2" s="597" t="s">
        <v>26</v>
      </c>
      <c r="F2" s="597"/>
      <c r="G2" s="597"/>
      <c r="H2" s="597"/>
      <c r="I2" s="597"/>
      <c r="J2" s="599" t="s">
        <v>27</v>
      </c>
      <c r="K2" s="600"/>
      <c r="L2" s="600"/>
      <c r="M2" s="600"/>
      <c r="N2" s="601"/>
      <c r="O2" s="598" t="s">
        <v>48</v>
      </c>
      <c r="P2" s="598"/>
      <c r="Q2" s="598"/>
      <c r="R2" s="598"/>
      <c r="S2" s="598"/>
      <c r="T2" s="598" t="s">
        <v>28</v>
      </c>
      <c r="U2" s="598"/>
      <c r="V2" s="598"/>
      <c r="W2" s="598"/>
      <c r="X2" s="598"/>
      <c r="Y2" s="599" t="s">
        <v>29</v>
      </c>
      <c r="Z2" s="600"/>
      <c r="AA2" s="600"/>
      <c r="AB2" s="600"/>
      <c r="AC2" s="577"/>
      <c r="AD2" s="598" t="s">
        <v>30</v>
      </c>
      <c r="AE2" s="598"/>
      <c r="AF2" s="598"/>
      <c r="AG2" s="598"/>
      <c r="AH2" s="598"/>
      <c r="AI2" s="598" t="s">
        <v>31</v>
      </c>
      <c r="AJ2" s="598"/>
      <c r="AK2" s="598"/>
      <c r="AL2" s="598"/>
      <c r="AM2" s="598"/>
      <c r="AN2" s="605" t="s">
        <v>49</v>
      </c>
      <c r="AO2" s="606"/>
      <c r="AP2" s="606"/>
      <c r="AQ2" s="607"/>
      <c r="AR2" s="598" t="s">
        <v>32</v>
      </c>
      <c r="AS2" s="598"/>
      <c r="AT2" s="598"/>
      <c r="AU2" s="598"/>
      <c r="AV2" s="598"/>
      <c r="AW2" s="598" t="s">
        <v>33</v>
      </c>
      <c r="AX2" s="598"/>
      <c r="AY2" s="598"/>
      <c r="AZ2" s="598"/>
      <c r="BA2" s="598"/>
      <c r="BB2" s="598" t="s">
        <v>34</v>
      </c>
      <c r="BC2" s="598"/>
      <c r="BD2" s="598"/>
      <c r="BE2" s="598"/>
      <c r="BF2" s="598"/>
      <c r="BG2" s="602" t="s">
        <v>50</v>
      </c>
      <c r="BH2" s="603"/>
      <c r="BI2" s="603"/>
      <c r="BJ2" s="603"/>
      <c r="BK2" s="604"/>
    </row>
    <row r="3" spans="1:63" ht="117" customHeight="1" thickBot="1">
      <c r="A3" s="596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5780</v>
      </c>
      <c r="D5" s="89">
        <f aca="true" t="shared" si="2" ref="D5:D24">C5/B5*100</f>
        <v>67.58652946679139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3742</v>
      </c>
      <c r="L5" s="92">
        <f>K5/J5*100</f>
        <v>57.44550199570156</v>
      </c>
      <c r="M5" s="95">
        <v>5644</v>
      </c>
      <c r="N5" s="96">
        <f aca="true" t="shared" si="3" ref="N5:N24">IF(M5&gt;0,M5/K5*10,"")</f>
        <v>15.082843399251738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920</v>
      </c>
      <c r="D6" s="89">
        <f t="shared" si="2"/>
        <v>15.79941610853512</v>
      </c>
      <c r="E6" s="139">
        <v>0</v>
      </c>
      <c r="F6" s="140"/>
      <c r="G6" s="92"/>
      <c r="H6" s="140"/>
      <c r="I6" s="93"/>
      <c r="J6" s="94">
        <v>4997</v>
      </c>
      <c r="K6" s="95">
        <v>820</v>
      </c>
      <c r="L6" s="92">
        <f>K6/J6*100</f>
        <v>16.409845907544526</v>
      </c>
      <c r="M6" s="95">
        <v>1118</v>
      </c>
      <c r="N6" s="96">
        <f t="shared" si="3"/>
        <v>13.634146341463415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6950</v>
      </c>
      <c r="D8" s="89">
        <f t="shared" si="2"/>
        <v>41.98888351860802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3000</v>
      </c>
      <c r="L8" s="92">
        <f aca="true" t="shared" si="6" ref="L8:L13">K8/J8*100</f>
        <v>28.40909090909091</v>
      </c>
      <c r="M8" s="95">
        <v>6908</v>
      </c>
      <c r="N8" s="96">
        <f t="shared" si="3"/>
        <v>23.026666666666667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1395</v>
      </c>
      <c r="AA8" s="102">
        <f>Z8/Y8*100</f>
        <v>84.18829209414605</v>
      </c>
      <c r="AB8" s="98">
        <v>2734</v>
      </c>
      <c r="AC8" s="101">
        <f>AB8/Z8*10</f>
        <v>19.59856630824373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2061</v>
      </c>
      <c r="BA8" s="101">
        <f>AZ8/AX8*10</f>
        <v>254.44444444444443</v>
      </c>
      <c r="BB8" s="108">
        <v>187</v>
      </c>
      <c r="BC8" s="95">
        <v>167</v>
      </c>
      <c r="BD8" s="102">
        <f>BC8/BB8*100</f>
        <v>89.3048128342246</v>
      </c>
      <c r="BE8" s="95">
        <v>6139</v>
      </c>
      <c r="BF8" s="101">
        <f t="shared" si="4"/>
        <v>367.6047904191617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6933</v>
      </c>
      <c r="D10" s="89">
        <f t="shared" si="2"/>
        <v>31.622879036672142</v>
      </c>
      <c r="E10" s="139">
        <v>0</v>
      </c>
      <c r="F10" s="140"/>
      <c r="G10" s="92"/>
      <c r="H10" s="140"/>
      <c r="I10" s="93"/>
      <c r="J10" s="94">
        <v>17655</v>
      </c>
      <c r="K10" s="95">
        <v>3944</v>
      </c>
      <c r="L10" s="92">
        <f t="shared" si="6"/>
        <v>22.339280657037666</v>
      </c>
      <c r="M10" s="95">
        <v>5628</v>
      </c>
      <c r="N10" s="96">
        <f t="shared" si="3"/>
        <v>14.269776876267748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9518</v>
      </c>
      <c r="D11" s="89">
        <f t="shared" si="2"/>
        <v>29.665877072684204</v>
      </c>
      <c r="E11" s="139">
        <v>0</v>
      </c>
      <c r="F11" s="140"/>
      <c r="G11" s="92"/>
      <c r="H11" s="140"/>
      <c r="I11" s="93"/>
      <c r="J11" s="94">
        <v>29621</v>
      </c>
      <c r="K11" s="95">
        <v>7115</v>
      </c>
      <c r="L11" s="92">
        <f t="shared" si="6"/>
        <v>24.020120860200535</v>
      </c>
      <c r="M11" s="95">
        <v>14361</v>
      </c>
      <c r="N11" s="96">
        <f t="shared" si="3"/>
        <v>20.1841180604357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111</v>
      </c>
      <c r="BD11" s="102">
        <f>BC11/BB11*100</f>
        <v>81.61764705882352</v>
      </c>
      <c r="BE11" s="95">
        <v>2765</v>
      </c>
      <c r="BF11" s="101">
        <f t="shared" si="4"/>
        <v>249.0990990990991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6095</v>
      </c>
      <c r="D12" s="89">
        <f t="shared" si="2"/>
        <v>53.6342837029215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5162</v>
      </c>
      <c r="L12" s="92">
        <f t="shared" si="6"/>
        <v>49.48710574249832</v>
      </c>
      <c r="M12" s="95">
        <v>6537</v>
      </c>
      <c r="N12" s="96">
        <f t="shared" si="3"/>
        <v>12.663696241766758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6565</v>
      </c>
      <c r="D13" s="89">
        <f t="shared" si="2"/>
        <v>59.17613124211285</v>
      </c>
      <c r="E13" s="139">
        <v>0</v>
      </c>
      <c r="F13" s="140"/>
      <c r="G13" s="92"/>
      <c r="H13" s="140"/>
      <c r="I13" s="93"/>
      <c r="J13" s="94">
        <v>8634</v>
      </c>
      <c r="K13" s="95">
        <v>4165</v>
      </c>
      <c r="L13" s="92">
        <f t="shared" si="6"/>
        <v>48.23951818392403</v>
      </c>
      <c r="M13" s="95">
        <v>8496</v>
      </c>
      <c r="N13" s="96">
        <f t="shared" si="3"/>
        <v>20.39855942376951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 aca="true" t="shared" si="7" ref="AT13:AT20">AS13/AR13*100</f>
        <v>100</v>
      </c>
      <c r="AU13" s="95">
        <v>3574</v>
      </c>
      <c r="AV13" s="101">
        <f aca="true" t="shared" si="8" ref="AV13:AV20"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12660</v>
      </c>
      <c r="D14" s="89">
        <f t="shared" si="2"/>
        <v>84.94363929146537</v>
      </c>
      <c r="E14" s="139">
        <v>0</v>
      </c>
      <c r="F14" s="187"/>
      <c r="G14" s="92"/>
      <c r="H14" s="140"/>
      <c r="I14" s="93"/>
      <c r="J14" s="94">
        <v>14171</v>
      </c>
      <c r="K14" s="95">
        <v>11927</v>
      </c>
      <c r="L14" s="92">
        <f aca="true" t="shared" si="9" ref="L14:L20">K14/J14*100</f>
        <v>84.1648436948698</v>
      </c>
      <c r="M14" s="95">
        <v>22551</v>
      </c>
      <c r="N14" s="96">
        <f t="shared" si="3"/>
        <v>18.90752075123669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 t="shared" si="7"/>
        <v>100</v>
      </c>
      <c r="AU14" s="95">
        <v>10800</v>
      </c>
      <c r="AV14" s="101">
        <f t="shared" si="8"/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3784</v>
      </c>
      <c r="D15" s="89">
        <f t="shared" si="2"/>
        <v>31.707725825372883</v>
      </c>
      <c r="E15" s="139">
        <v>0</v>
      </c>
      <c r="F15" s="140"/>
      <c r="G15" s="92"/>
      <c r="H15" s="140"/>
      <c r="I15" s="93"/>
      <c r="J15" s="94">
        <v>10830</v>
      </c>
      <c r="K15" s="95">
        <v>3300</v>
      </c>
      <c r="L15" s="92">
        <f t="shared" si="9"/>
        <v>30.47091412742382</v>
      </c>
      <c r="M15" s="95">
        <v>3300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>
        <v>270</v>
      </c>
      <c r="AT15" s="102">
        <f t="shared" si="7"/>
        <v>100</v>
      </c>
      <c r="AU15" s="95">
        <v>1240</v>
      </c>
      <c r="AV15" s="101">
        <f t="shared" si="8"/>
        <v>45.925925925925924</v>
      </c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8994</v>
      </c>
      <c r="D16" s="89">
        <f t="shared" si="2"/>
        <v>59.740949850547985</v>
      </c>
      <c r="E16" s="139">
        <v>0</v>
      </c>
      <c r="F16" s="140"/>
      <c r="G16" s="92"/>
      <c r="H16" s="140"/>
      <c r="I16" s="93"/>
      <c r="J16" s="94">
        <v>15055</v>
      </c>
      <c r="K16" s="95">
        <v>8994</v>
      </c>
      <c r="L16" s="92">
        <f t="shared" si="9"/>
        <v>59.740949850547985</v>
      </c>
      <c r="M16" s="95">
        <v>18243</v>
      </c>
      <c r="N16" s="96">
        <f t="shared" si="3"/>
        <v>20.283522348232154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 t="shared" si="7"/>
        <v>100</v>
      </c>
      <c r="AU16" s="95">
        <v>8720</v>
      </c>
      <c r="AV16" s="101">
        <f t="shared" si="8"/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4359</v>
      </c>
      <c r="C17" s="88">
        <f t="shared" si="1"/>
        <v>1500</v>
      </c>
      <c r="D17" s="89">
        <f t="shared" si="2"/>
        <v>34.41156228492774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9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 t="shared" si="7"/>
        <v>100</v>
      </c>
      <c r="AU17" s="240">
        <v>6600</v>
      </c>
      <c r="AV17" s="101">
        <f t="shared" si="8"/>
        <v>109.63455149501661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2927</v>
      </c>
      <c r="D18" s="89">
        <f t="shared" si="2"/>
        <v>35.51753427982041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2147</v>
      </c>
      <c r="L18" s="92">
        <f t="shared" si="9"/>
        <v>31.70407560543414</v>
      </c>
      <c r="M18" s="95">
        <v>2450</v>
      </c>
      <c r="N18" s="96">
        <f t="shared" si="3"/>
        <v>11.411271541686075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470</v>
      </c>
      <c r="AT18" s="102">
        <f t="shared" si="7"/>
        <v>74.01574803149606</v>
      </c>
      <c r="AU18" s="95">
        <v>11736</v>
      </c>
      <c r="AV18" s="101">
        <f t="shared" si="8"/>
        <v>249.70212765957444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4329</v>
      </c>
      <c r="D19" s="89">
        <f t="shared" si="2"/>
        <v>31.188760806916427</v>
      </c>
      <c r="E19" s="139">
        <v>0</v>
      </c>
      <c r="F19" s="140"/>
      <c r="G19" s="92"/>
      <c r="H19" s="140"/>
      <c r="I19" s="93"/>
      <c r="J19" s="94">
        <v>13009</v>
      </c>
      <c r="K19" s="95">
        <v>3998</v>
      </c>
      <c r="L19" s="92">
        <f t="shared" si="9"/>
        <v>30.73256975939734</v>
      </c>
      <c r="M19" s="95">
        <v>8042</v>
      </c>
      <c r="N19" s="96">
        <f t="shared" si="3"/>
        <v>20.115057528764382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10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 t="shared" si="7"/>
        <v>100</v>
      </c>
      <c r="AU19" s="95">
        <v>3465</v>
      </c>
      <c r="AV19" s="101">
        <f t="shared" si="8"/>
        <v>110</v>
      </c>
      <c r="AW19" s="108">
        <v>200</v>
      </c>
      <c r="AX19" s="95">
        <v>140</v>
      </c>
      <c r="AY19" s="102">
        <f>AX19/AW19*100</f>
        <v>70</v>
      </c>
      <c r="AZ19" s="95">
        <v>3710</v>
      </c>
      <c r="BA19" s="101">
        <f>AZ19/AX19*10</f>
        <v>265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841</v>
      </c>
      <c r="D20" s="89">
        <f t="shared" si="2"/>
        <v>27.50163505559189</v>
      </c>
      <c r="E20" s="139">
        <v>0</v>
      </c>
      <c r="F20" s="140"/>
      <c r="G20" s="92"/>
      <c r="H20" s="140"/>
      <c r="I20" s="93"/>
      <c r="J20" s="94">
        <v>1759</v>
      </c>
      <c r="K20" s="95">
        <v>56</v>
      </c>
      <c r="L20" s="92">
        <f t="shared" si="9"/>
        <v>3.1836270608300175</v>
      </c>
      <c r="M20" s="95">
        <v>61</v>
      </c>
      <c r="N20" s="96">
        <f t="shared" si="3"/>
        <v>10.892857142857142</v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10"/>
        <v>11</v>
      </c>
      <c r="Y20" s="108">
        <v>1014</v>
      </c>
      <c r="Z20" s="95">
        <v>745</v>
      </c>
      <c r="AA20" s="102">
        <f>Z20/Y20*100</f>
        <v>73.47140039447731</v>
      </c>
      <c r="AB20" s="95">
        <v>966</v>
      </c>
      <c r="AC20" s="101">
        <f>AB20/Z20*10</f>
        <v>12.966442953020135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 t="shared" si="7"/>
        <v>100</v>
      </c>
      <c r="AU20" s="95">
        <v>23818</v>
      </c>
      <c r="AV20" s="101">
        <f t="shared" si="8"/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10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7070</v>
      </c>
      <c r="D22" s="89">
        <f t="shared" si="2"/>
        <v>53.23795180722891</v>
      </c>
      <c r="E22" s="139">
        <v>0</v>
      </c>
      <c r="F22" s="140"/>
      <c r="G22" s="92"/>
      <c r="H22" s="140"/>
      <c r="I22" s="93"/>
      <c r="J22" s="94">
        <v>8021</v>
      </c>
      <c r="K22" s="95">
        <v>2069</v>
      </c>
      <c r="L22" s="92">
        <f>K22/J22*100</f>
        <v>25.794788679715747</v>
      </c>
      <c r="M22" s="95">
        <v>4350</v>
      </c>
      <c r="N22" s="96">
        <f t="shared" si="3"/>
        <v>21.024649589173514</v>
      </c>
      <c r="O22" s="108">
        <v>2325</v>
      </c>
      <c r="P22" s="95">
        <v>2175</v>
      </c>
      <c r="Q22" s="102">
        <f>P22/O22*100</f>
        <v>93.54838709677419</v>
      </c>
      <c r="R22" s="95">
        <v>101130</v>
      </c>
      <c r="S22" s="101">
        <f>IF(R22&gt;0,R22/P22*10,"")</f>
        <v>464.9655172413793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10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1065</v>
      </c>
      <c r="AT22" s="102">
        <f>AS22/AR22*100</f>
        <v>75.9087669280114</v>
      </c>
      <c r="AU22" s="95">
        <v>20970</v>
      </c>
      <c r="AV22" s="101">
        <f>AU22/AS22*10</f>
        <v>196.90140845070425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8700</v>
      </c>
      <c r="D23" s="89">
        <f t="shared" si="2"/>
        <v>40.42187427403243</v>
      </c>
      <c r="E23" s="139">
        <v>0</v>
      </c>
      <c r="F23" s="140"/>
      <c r="G23" s="92"/>
      <c r="H23" s="140"/>
      <c r="I23" s="93"/>
      <c r="J23" s="94">
        <v>11085</v>
      </c>
      <c r="K23" s="95">
        <v>1534</v>
      </c>
      <c r="L23" s="92">
        <f>K23/J23*100</f>
        <v>13.838520523229588</v>
      </c>
      <c r="M23" s="95">
        <v>3430</v>
      </c>
      <c r="N23" s="96">
        <f t="shared" si="3"/>
        <v>22.359843546284225</v>
      </c>
      <c r="O23" s="108">
        <v>9186</v>
      </c>
      <c r="P23" s="95">
        <v>6130</v>
      </c>
      <c r="Q23" s="102">
        <f>P23/O23*100</f>
        <v>66.73198345308077</v>
      </c>
      <c r="R23" s="95">
        <v>197940</v>
      </c>
      <c r="S23" s="101">
        <f>IF(R23&gt;0,R23/P23*10,"")</f>
        <v>322.9037520391517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10"/>
        <v>10</v>
      </c>
      <c r="Y23" s="108">
        <v>1017</v>
      </c>
      <c r="Z23" s="95">
        <v>926</v>
      </c>
      <c r="AA23" s="102">
        <f>Z23/Y23*100</f>
        <v>91.05211406096362</v>
      </c>
      <c r="AB23" s="95">
        <v>1402</v>
      </c>
      <c r="AC23" s="101">
        <f>AB23/Z23*10</f>
        <v>15.140388768898488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549</v>
      </c>
      <c r="AY23" s="102">
        <f>AX23/AW23*100</f>
        <v>81.94029850746269</v>
      </c>
      <c r="AZ23" s="95">
        <v>9917</v>
      </c>
      <c r="BA23" s="101">
        <f>AZ23/AX23*10</f>
        <v>180.63752276867032</v>
      </c>
      <c r="BB23" s="108">
        <v>145</v>
      </c>
      <c r="BC23" s="95">
        <v>74</v>
      </c>
      <c r="BD23" s="102">
        <f>BC23/BB23*100</f>
        <v>51.03448275862069</v>
      </c>
      <c r="BE23" s="95">
        <v>1576</v>
      </c>
      <c r="BF23" s="101">
        <f t="shared" si="4"/>
        <v>212.97297297297297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31066</v>
      </c>
      <c r="C24" s="88">
        <f t="shared" si="1"/>
        <v>17821</v>
      </c>
      <c r="D24" s="89">
        <f t="shared" si="2"/>
        <v>57.364964913410155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12530</v>
      </c>
      <c r="L24" s="92">
        <f>K24/J24*100</f>
        <v>49.73801206732296</v>
      </c>
      <c r="M24" s="95">
        <v>26492</v>
      </c>
      <c r="N24" s="96">
        <f t="shared" si="3"/>
        <v>21.142857142857142</v>
      </c>
      <c r="O24" s="108">
        <v>1083</v>
      </c>
      <c r="P24" s="95">
        <v>764</v>
      </c>
      <c r="Q24" s="102">
        <f>P24/O24*100</f>
        <v>70.54478301015698</v>
      </c>
      <c r="R24" s="95">
        <v>37500</v>
      </c>
      <c r="S24" s="101">
        <f>IF(R24&gt;0,R24/P24*10,"")</f>
        <v>490.8376963350786</v>
      </c>
      <c r="T24" s="108">
        <v>3066</v>
      </c>
      <c r="U24" s="95">
        <v>2987</v>
      </c>
      <c r="V24" s="102">
        <f>U24/T24*100</f>
        <v>97.42335290280496</v>
      </c>
      <c r="W24" s="95">
        <v>5571</v>
      </c>
      <c r="X24" s="101">
        <f t="shared" si="10"/>
        <v>18.65082022095748</v>
      </c>
      <c r="Y24" s="108">
        <v>1067</v>
      </c>
      <c r="Z24" s="95">
        <v>917</v>
      </c>
      <c r="AA24" s="102">
        <f>Z24/Y24*100</f>
        <v>85.94189315838801</v>
      </c>
      <c r="AB24" s="95">
        <v>1530</v>
      </c>
      <c r="AC24" s="101">
        <f>AB24/Z24*10</f>
        <v>16.68484187568157</v>
      </c>
      <c r="AD24" s="97">
        <v>428</v>
      </c>
      <c r="AE24" s="98">
        <v>423</v>
      </c>
      <c r="AF24" s="102">
        <f>AE24/AD24*100</f>
        <v>98.83177570093457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2322</v>
      </c>
      <c r="AT24" s="102">
        <f>AS24/AR24*100</f>
        <v>69.47935368043088</v>
      </c>
      <c r="AU24" s="95">
        <v>58500</v>
      </c>
      <c r="AV24" s="101">
        <f>AU24/AS24*10</f>
        <v>251.93798449612402</v>
      </c>
      <c r="AW24" s="108">
        <v>35</v>
      </c>
      <c r="AX24" s="95">
        <v>35</v>
      </c>
      <c r="AY24" s="102">
        <f>AX24/AW24*100</f>
        <v>100</v>
      </c>
      <c r="AZ24" s="95">
        <v>875</v>
      </c>
      <c r="BA24" s="101">
        <f>IF(AZ24&gt;0,AZ24/AX24*10,"")</f>
        <v>250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259156</v>
      </c>
      <c r="C26" s="285">
        <f>SUM(C4:C25)</f>
        <v>116273</v>
      </c>
      <c r="D26" s="286">
        <f>C26/B26*100</f>
        <v>44.86602664032475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7">
        <f>SUM(J4:J24)</f>
        <v>211560</v>
      </c>
      <c r="K26" s="291">
        <f>SUM(K4:K24)</f>
        <v>79321</v>
      </c>
      <c r="L26" s="292">
        <f>K26/J26*100</f>
        <v>37.493382491964454</v>
      </c>
      <c r="M26" s="291">
        <f>SUM(M4:M24)</f>
        <v>144508</v>
      </c>
      <c r="N26" s="293">
        <f>IF(M26&gt;0,M26/K26*10,"")</f>
        <v>18.21812634737333</v>
      </c>
      <c r="O26" s="229">
        <f>SUM(O4:O24)</f>
        <v>12594</v>
      </c>
      <c r="P26" s="291">
        <f>SUM(P5:P24)</f>
        <v>9069</v>
      </c>
      <c r="Q26" s="294">
        <f>P26/O26*100</f>
        <v>72.010481181515</v>
      </c>
      <c r="R26" s="291">
        <f>SUM(R5:R24)</f>
        <v>336570</v>
      </c>
      <c r="S26" s="293">
        <f>IF(R26&gt;0,R26/P26*10,"")</f>
        <v>371.12140258021833</v>
      </c>
      <c r="T26" s="229">
        <f>SUM(T4:T24)</f>
        <v>8197</v>
      </c>
      <c r="U26" s="291">
        <f>SUM(U5:U24)</f>
        <v>6740</v>
      </c>
      <c r="V26" s="295">
        <f>U26/T26*100</f>
        <v>82.22520434305234</v>
      </c>
      <c r="W26" s="291">
        <f>SUM(W5:W24)</f>
        <v>10139</v>
      </c>
      <c r="X26" s="296">
        <f>IF(W26&gt;0,W26/U26*10,"")</f>
        <v>15.043026706231455</v>
      </c>
      <c r="Y26" s="229">
        <f>SUM(Y4:Y24)</f>
        <v>11608</v>
      </c>
      <c r="Z26" s="291">
        <f>SUM(Z5:Z24)</f>
        <v>10188</v>
      </c>
      <c r="AA26" s="294">
        <f>Z26/Y26*100</f>
        <v>87.7670572019297</v>
      </c>
      <c r="AB26" s="291">
        <f>SUM(AB5:AB24)</f>
        <v>14067</v>
      </c>
      <c r="AC26" s="293">
        <f>AB26/Z26*10</f>
        <v>13.807420494699647</v>
      </c>
      <c r="AD26" s="229">
        <f>SUM(AD4:AD24)</f>
        <v>7052</v>
      </c>
      <c r="AE26" s="291">
        <f>SUM(AE5:AE24)</f>
        <v>3601</v>
      </c>
      <c r="AF26" s="295">
        <f>AE26/AD26*100</f>
        <v>51.06352807714124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10086</v>
      </c>
      <c r="AT26" s="294">
        <f>AS26/AR26*100</f>
        <v>83.6873547958845</v>
      </c>
      <c r="AU26" s="291">
        <f>SUM(AU4:AU24)</f>
        <v>203612</v>
      </c>
      <c r="AV26" s="296">
        <f>AU26/AS26*10</f>
        <v>201.8758675391632</v>
      </c>
      <c r="AW26" s="302">
        <f>SUM(AW5:AW25)</f>
        <v>1433.4</v>
      </c>
      <c r="AX26" s="303">
        <f>SUM(AX5:AX25)</f>
        <v>1096.4</v>
      </c>
      <c r="AY26" s="304">
        <f>AX26/AW26*100</f>
        <v>76.48946560625087</v>
      </c>
      <c r="AZ26" s="303">
        <f>SUM(AZ5:AZ25)</f>
        <v>22229</v>
      </c>
      <c r="BA26" s="293">
        <f>IF(AZ26&gt;0,AZ26/AX26*10,"")</f>
        <v>202.74534841298794</v>
      </c>
      <c r="BB26" s="229">
        <f>SUM(BB4:BB25)</f>
        <v>1704.6</v>
      </c>
      <c r="BC26" s="291">
        <f>SUM(BC4:BC25)</f>
        <v>1245</v>
      </c>
      <c r="BD26" s="295">
        <f>BC26/BB26*100</f>
        <v>73.03766279479056</v>
      </c>
      <c r="BE26" s="291">
        <f>SUM(BE4:BE25)</f>
        <v>40786</v>
      </c>
      <c r="BF26" s="293">
        <f>BE26/BC26*10</f>
        <v>327.5983935742972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250021</v>
      </c>
      <c r="C27" s="43">
        <v>135940</v>
      </c>
      <c r="D27" s="63">
        <v>54.37143279964482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200923</v>
      </c>
      <c r="K27" s="47">
        <v>90231</v>
      </c>
      <c r="L27" s="50">
        <v>44.90824843347949</v>
      </c>
      <c r="M27" s="47">
        <v>140077</v>
      </c>
      <c r="N27" s="51">
        <v>15.52426549633718</v>
      </c>
      <c r="O27" s="46">
        <v>11064</v>
      </c>
      <c r="P27" s="47">
        <v>8512</v>
      </c>
      <c r="Q27" s="48">
        <v>76.9342010122921</v>
      </c>
      <c r="R27" s="66">
        <v>204096</v>
      </c>
      <c r="S27" s="61">
        <v>239.77443609022558</v>
      </c>
      <c r="T27" s="46">
        <v>6458</v>
      </c>
      <c r="U27" s="47">
        <v>6230</v>
      </c>
      <c r="V27" s="48">
        <v>96.46949519975225</v>
      </c>
      <c r="W27" s="62">
        <v>7085</v>
      </c>
      <c r="X27" s="61">
        <v>11.37239165329053</v>
      </c>
      <c r="Y27" s="46">
        <v>12446</v>
      </c>
      <c r="Z27" s="52">
        <v>12337</v>
      </c>
      <c r="AA27" s="48">
        <v>99.12421661578017</v>
      </c>
      <c r="AB27" s="62">
        <v>9588</v>
      </c>
      <c r="AC27" s="61">
        <v>7.771743535705601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11296</v>
      </c>
      <c r="AS27" s="339">
        <v>11239</v>
      </c>
      <c r="AT27" s="340">
        <v>99.49539660056658</v>
      </c>
      <c r="AU27" s="339">
        <v>147128</v>
      </c>
      <c r="AV27" s="341">
        <v>130.90844381172704</v>
      </c>
      <c r="AW27" s="338">
        <v>1654.8</v>
      </c>
      <c r="AX27" s="339">
        <v>1576.8</v>
      </c>
      <c r="AY27" s="340">
        <v>95.286439448876</v>
      </c>
      <c r="AZ27" s="339">
        <v>25935</v>
      </c>
      <c r="BA27" s="341">
        <v>164.47869101978694</v>
      </c>
      <c r="BB27" s="338">
        <v>1607.2</v>
      </c>
      <c r="BC27" s="339">
        <v>1005.6</v>
      </c>
      <c r="BD27" s="340">
        <v>62.56844201095073</v>
      </c>
      <c r="BE27" s="339">
        <v>29773.8</v>
      </c>
      <c r="BF27" s="341">
        <v>296.0799522673031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N27" sqref="N27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</row>
    <row r="2" spans="1:26" ht="33.75" customHeight="1">
      <c r="A2" s="515"/>
      <c r="B2" s="608" t="s">
        <v>134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16"/>
      <c r="X2" s="515"/>
      <c r="Y2" s="515"/>
      <c r="Z2" s="515"/>
    </row>
    <row r="3" spans="1:26" ht="19.5" customHeight="1" thickBot="1">
      <c r="A3" s="517"/>
      <c r="B3" s="518"/>
      <c r="C3" s="518"/>
      <c r="D3" s="518"/>
      <c r="E3" s="518"/>
      <c r="F3" s="615"/>
      <c r="G3" s="615"/>
      <c r="H3" s="518"/>
      <c r="I3" s="519"/>
      <c r="L3" s="518"/>
      <c r="M3" s="515"/>
      <c r="N3" s="616"/>
      <c r="O3" s="617"/>
      <c r="P3" s="520"/>
      <c r="Q3" s="521"/>
      <c r="R3" s="522"/>
      <c r="S3" s="523"/>
      <c r="T3" s="517"/>
      <c r="U3" s="517"/>
      <c r="V3" s="515"/>
      <c r="W3" s="515"/>
      <c r="X3" s="618">
        <v>43754</v>
      </c>
      <c r="Y3" s="619"/>
      <c r="Z3" s="520"/>
    </row>
    <row r="4" spans="1:26" ht="16.5" customHeight="1" thickBot="1">
      <c r="A4" s="609" t="s">
        <v>17</v>
      </c>
      <c r="B4" s="610" t="s">
        <v>125</v>
      </c>
      <c r="C4" s="610"/>
      <c r="D4" s="610"/>
      <c r="E4" s="610"/>
      <c r="F4" s="610"/>
      <c r="G4" s="611" t="s">
        <v>126</v>
      </c>
      <c r="H4" s="611"/>
      <c r="I4" s="611"/>
      <c r="J4" s="611"/>
      <c r="K4" s="611"/>
      <c r="L4" s="612" t="s">
        <v>127</v>
      </c>
      <c r="M4" s="613"/>
      <c r="N4" s="613"/>
      <c r="O4" s="613"/>
      <c r="P4" s="614"/>
      <c r="Q4" s="612" t="s">
        <v>128</v>
      </c>
      <c r="R4" s="613"/>
      <c r="S4" s="613"/>
      <c r="T4" s="613"/>
      <c r="U4" s="614"/>
      <c r="V4" s="612" t="s">
        <v>129</v>
      </c>
      <c r="W4" s="613"/>
      <c r="X4" s="613"/>
      <c r="Y4" s="613"/>
      <c r="Z4" s="614"/>
    </row>
    <row r="5" spans="1:26" ht="32.25" thickBot="1">
      <c r="A5" s="609"/>
      <c r="B5" s="524" t="s">
        <v>130</v>
      </c>
      <c r="C5" s="525" t="s">
        <v>131</v>
      </c>
      <c r="D5" s="525" t="s">
        <v>132</v>
      </c>
      <c r="E5" s="526" t="s">
        <v>133</v>
      </c>
      <c r="F5" s="527" t="s">
        <v>1</v>
      </c>
      <c r="G5" s="524" t="s">
        <v>130</v>
      </c>
      <c r="H5" s="525" t="s">
        <v>131</v>
      </c>
      <c r="I5" s="525" t="s">
        <v>132</v>
      </c>
      <c r="J5" s="526" t="s">
        <v>133</v>
      </c>
      <c r="K5" s="527" t="s">
        <v>1</v>
      </c>
      <c r="L5" s="524" t="s">
        <v>130</v>
      </c>
      <c r="M5" s="525" t="s">
        <v>131</v>
      </c>
      <c r="N5" s="525" t="s">
        <v>132</v>
      </c>
      <c r="O5" s="526" t="s">
        <v>133</v>
      </c>
      <c r="P5" s="527" t="s">
        <v>1</v>
      </c>
      <c r="Q5" s="524" t="s">
        <v>130</v>
      </c>
      <c r="R5" s="525" t="s">
        <v>131</v>
      </c>
      <c r="S5" s="525" t="s">
        <v>132</v>
      </c>
      <c r="T5" s="525" t="s">
        <v>133</v>
      </c>
      <c r="U5" s="560" t="s">
        <v>1</v>
      </c>
      <c r="V5" s="524" t="s">
        <v>130</v>
      </c>
      <c r="W5" s="525" t="s">
        <v>131</v>
      </c>
      <c r="X5" s="525" t="s">
        <v>132</v>
      </c>
      <c r="Y5" s="525" t="s">
        <v>133</v>
      </c>
      <c r="Z5" s="527" t="s">
        <v>1</v>
      </c>
    </row>
    <row r="6" spans="1:26" s="3" customFormat="1" ht="15.75">
      <c r="A6" s="528" t="s">
        <v>2</v>
      </c>
      <c r="B6" s="529">
        <v>415</v>
      </c>
      <c r="C6" s="529">
        <v>2</v>
      </c>
      <c r="D6" s="530">
        <v>414</v>
      </c>
      <c r="E6" s="530">
        <f aca="true" t="shared" si="0" ref="E6:E27">C6+D6</f>
        <v>416</v>
      </c>
      <c r="F6" s="531">
        <f>E6/B6*100</f>
        <v>100.2409638554217</v>
      </c>
      <c r="G6" s="529">
        <v>0</v>
      </c>
      <c r="H6" s="529">
        <v>0</v>
      </c>
      <c r="I6" s="532">
        <v>0</v>
      </c>
      <c r="J6" s="530">
        <f aca="true" t="shared" si="1" ref="J6:J26">H6+I6</f>
        <v>0</v>
      </c>
      <c r="K6" s="533">
        <v>0</v>
      </c>
      <c r="L6" s="529">
        <v>0</v>
      </c>
      <c r="M6" s="529">
        <v>0</v>
      </c>
      <c r="N6" s="532">
        <v>0</v>
      </c>
      <c r="O6" s="530">
        <f aca="true" t="shared" si="2" ref="O6:O26">M6+N6</f>
        <v>0</v>
      </c>
      <c r="P6" s="533">
        <v>0</v>
      </c>
      <c r="Q6" s="534">
        <v>0</v>
      </c>
      <c r="R6" s="535">
        <v>0</v>
      </c>
      <c r="S6" s="532">
        <v>0</v>
      </c>
      <c r="T6" s="530">
        <f>R6+S6</f>
        <v>0</v>
      </c>
      <c r="U6" s="533">
        <v>0</v>
      </c>
      <c r="V6" s="534">
        <v>132</v>
      </c>
      <c r="W6" s="529">
        <v>0</v>
      </c>
      <c r="X6" s="240">
        <v>75</v>
      </c>
      <c r="Y6" s="536">
        <f aca="true" t="shared" si="3" ref="Y6:Y26">W6+X6</f>
        <v>75</v>
      </c>
      <c r="Z6" s="533">
        <f>Y6/V6*100</f>
        <v>56.81818181818182</v>
      </c>
    </row>
    <row r="7" spans="1:26" s="3" customFormat="1" ht="15.75">
      <c r="A7" s="537" t="s">
        <v>18</v>
      </c>
      <c r="B7" s="529">
        <v>3000</v>
      </c>
      <c r="C7" s="529">
        <v>0</v>
      </c>
      <c r="D7" s="240">
        <v>1960</v>
      </c>
      <c r="E7" s="536">
        <f t="shared" si="0"/>
        <v>1960</v>
      </c>
      <c r="F7" s="533">
        <f aca="true" t="shared" si="4" ref="F7:F27">(E7*100)/B7</f>
        <v>65.33333333333333</v>
      </c>
      <c r="G7" s="529">
        <v>5000</v>
      </c>
      <c r="H7" s="529">
        <v>0</v>
      </c>
      <c r="I7" s="240">
        <v>1850</v>
      </c>
      <c r="J7" s="530">
        <f t="shared" si="1"/>
        <v>1850</v>
      </c>
      <c r="K7" s="533">
        <f>(J7*100)/G7</f>
        <v>37</v>
      </c>
      <c r="L7" s="529">
        <v>1500</v>
      </c>
      <c r="M7" s="529">
        <v>0</v>
      </c>
      <c r="N7" s="240">
        <v>1744</v>
      </c>
      <c r="O7" s="530">
        <f t="shared" si="2"/>
        <v>1744</v>
      </c>
      <c r="P7" s="533">
        <f aca="true" t="shared" si="5" ref="P7:P27">(O7*100)/L7</f>
        <v>116.26666666666667</v>
      </c>
      <c r="Q7" s="534">
        <v>4500</v>
      </c>
      <c r="R7" s="535">
        <v>0</v>
      </c>
      <c r="S7" s="240">
        <v>2305</v>
      </c>
      <c r="T7" s="530">
        <f>R7+S7</f>
        <v>2305</v>
      </c>
      <c r="U7" s="533">
        <f>(T7*100)/Q7</f>
        <v>51.22222222222222</v>
      </c>
      <c r="V7" s="534">
        <v>4500</v>
      </c>
      <c r="W7" s="529">
        <v>0</v>
      </c>
      <c r="X7" s="240">
        <v>2995</v>
      </c>
      <c r="Y7" s="536">
        <f t="shared" si="3"/>
        <v>2995</v>
      </c>
      <c r="Z7" s="533">
        <f aca="true" t="shared" si="6" ref="Z7:Z27">(Y7*100)/V7</f>
        <v>66.55555555555556</v>
      </c>
    </row>
    <row r="8" spans="1:26" s="3" customFormat="1" ht="15.75">
      <c r="A8" s="537" t="s">
        <v>19</v>
      </c>
      <c r="B8" s="529">
        <v>1800</v>
      </c>
      <c r="C8" s="529">
        <v>260</v>
      </c>
      <c r="D8" s="240">
        <v>1930</v>
      </c>
      <c r="E8" s="536">
        <f t="shared" si="0"/>
        <v>2190</v>
      </c>
      <c r="F8" s="533">
        <f t="shared" si="4"/>
        <v>121.66666666666667</v>
      </c>
      <c r="G8" s="529">
        <v>8600</v>
      </c>
      <c r="H8" s="529">
        <v>2000</v>
      </c>
      <c r="I8" s="240">
        <v>7280</v>
      </c>
      <c r="J8" s="530">
        <f t="shared" si="1"/>
        <v>9280</v>
      </c>
      <c r="K8" s="533">
        <f>(J8*100)/G8</f>
        <v>107.90697674418605</v>
      </c>
      <c r="L8" s="529">
        <v>1700</v>
      </c>
      <c r="M8" s="529">
        <v>50</v>
      </c>
      <c r="N8" s="240">
        <v>1700</v>
      </c>
      <c r="O8" s="530">
        <f t="shared" si="2"/>
        <v>1750</v>
      </c>
      <c r="P8" s="533">
        <f t="shared" si="5"/>
        <v>102.94117647058823</v>
      </c>
      <c r="Q8" s="534">
        <v>2800</v>
      </c>
      <c r="R8" s="535">
        <v>1050</v>
      </c>
      <c r="S8" s="240">
        <v>8448</v>
      </c>
      <c r="T8" s="530">
        <f>R8+S8</f>
        <v>9498</v>
      </c>
      <c r="U8" s="533">
        <f>(T8*100)/Q8</f>
        <v>339.2142857142857</v>
      </c>
      <c r="V8" s="534">
        <v>3990</v>
      </c>
      <c r="W8" s="529">
        <v>800</v>
      </c>
      <c r="X8" s="240">
        <v>3990</v>
      </c>
      <c r="Y8" s="536">
        <f t="shared" si="3"/>
        <v>4790</v>
      </c>
      <c r="Z8" s="533">
        <f t="shared" si="6"/>
        <v>120.0501253132832</v>
      </c>
    </row>
    <row r="9" spans="1:26" s="3" customFormat="1" ht="15.75">
      <c r="A9" s="537" t="s">
        <v>3</v>
      </c>
      <c r="B9" s="529">
        <v>1230</v>
      </c>
      <c r="C9" s="529">
        <v>0</v>
      </c>
      <c r="D9" s="240">
        <v>1406</v>
      </c>
      <c r="E9" s="536">
        <f t="shared" si="0"/>
        <v>1406</v>
      </c>
      <c r="F9" s="533">
        <f t="shared" si="4"/>
        <v>114.3089430894309</v>
      </c>
      <c r="G9" s="529">
        <v>157</v>
      </c>
      <c r="H9" s="529">
        <v>0</v>
      </c>
      <c r="I9" s="240">
        <v>710</v>
      </c>
      <c r="J9" s="530">
        <f t="shared" si="1"/>
        <v>710</v>
      </c>
      <c r="K9" s="533">
        <f>(J9*100)/G9</f>
        <v>452.22929936305735</v>
      </c>
      <c r="L9" s="529">
        <v>120</v>
      </c>
      <c r="M9" s="529">
        <v>0</v>
      </c>
      <c r="N9" s="240">
        <v>120</v>
      </c>
      <c r="O9" s="530">
        <f t="shared" si="2"/>
        <v>120</v>
      </c>
      <c r="P9" s="533">
        <f t="shared" si="5"/>
        <v>100</v>
      </c>
      <c r="Q9" s="534">
        <v>0</v>
      </c>
      <c r="R9" s="535">
        <v>0</v>
      </c>
      <c r="S9" s="240">
        <v>0</v>
      </c>
      <c r="T9" s="530">
        <f>R9+S9</f>
        <v>0</v>
      </c>
      <c r="U9" s="533">
        <v>0</v>
      </c>
      <c r="V9" s="534">
        <v>593</v>
      </c>
      <c r="W9" s="529">
        <v>0</v>
      </c>
      <c r="X9" s="240">
        <v>593</v>
      </c>
      <c r="Y9" s="536">
        <f t="shared" si="3"/>
        <v>593</v>
      </c>
      <c r="Z9" s="533">
        <f t="shared" si="6"/>
        <v>100</v>
      </c>
    </row>
    <row r="10" spans="1:26" s="3" customFormat="1" ht="15.75">
      <c r="A10" s="537" t="s">
        <v>4</v>
      </c>
      <c r="B10" s="529">
        <v>3700</v>
      </c>
      <c r="C10" s="529">
        <v>0</v>
      </c>
      <c r="D10" s="240">
        <v>3710</v>
      </c>
      <c r="E10" s="536">
        <f t="shared" si="0"/>
        <v>3710</v>
      </c>
      <c r="F10" s="533">
        <f t="shared" si="4"/>
        <v>100.27027027027027</v>
      </c>
      <c r="G10" s="529">
        <v>0</v>
      </c>
      <c r="H10" s="529">
        <v>0</v>
      </c>
      <c r="I10" s="240">
        <v>0</v>
      </c>
      <c r="J10" s="530">
        <f t="shared" si="1"/>
        <v>0</v>
      </c>
      <c r="K10" s="533">
        <v>0</v>
      </c>
      <c r="L10" s="529">
        <v>1600</v>
      </c>
      <c r="M10" s="529">
        <v>0</v>
      </c>
      <c r="N10" s="240">
        <v>1650</v>
      </c>
      <c r="O10" s="530">
        <f t="shared" si="2"/>
        <v>1650</v>
      </c>
      <c r="P10" s="533">
        <f t="shared" si="5"/>
        <v>103.125</v>
      </c>
      <c r="Q10" s="534">
        <v>0</v>
      </c>
      <c r="R10" s="535">
        <v>0</v>
      </c>
      <c r="S10" s="240">
        <v>0</v>
      </c>
      <c r="T10" s="530">
        <v>0</v>
      </c>
      <c r="U10" s="533">
        <v>0</v>
      </c>
      <c r="V10" s="534">
        <v>1650</v>
      </c>
      <c r="W10" s="529">
        <v>200</v>
      </c>
      <c r="X10" s="240">
        <v>1660</v>
      </c>
      <c r="Y10" s="536">
        <f t="shared" si="3"/>
        <v>1860</v>
      </c>
      <c r="Z10" s="533">
        <f t="shared" si="6"/>
        <v>112.72727272727273</v>
      </c>
    </row>
    <row r="11" spans="1:26" s="3" customFormat="1" ht="15.75">
      <c r="A11" s="537" t="s">
        <v>20</v>
      </c>
      <c r="B11" s="529">
        <v>1241</v>
      </c>
      <c r="C11" s="529">
        <v>0</v>
      </c>
      <c r="D11" s="240">
        <v>3100</v>
      </c>
      <c r="E11" s="536">
        <f t="shared" si="0"/>
        <v>3100</v>
      </c>
      <c r="F11" s="533">
        <f t="shared" si="4"/>
        <v>249.79854955680904</v>
      </c>
      <c r="G11" s="529">
        <v>1896</v>
      </c>
      <c r="H11" s="529">
        <v>1100</v>
      </c>
      <c r="I11" s="240">
        <v>1438</v>
      </c>
      <c r="J11" s="530">
        <f t="shared" si="1"/>
        <v>2538</v>
      </c>
      <c r="K11" s="533">
        <f>(J11*100)/G11</f>
        <v>133.86075949367088</v>
      </c>
      <c r="L11" s="529">
        <v>1173</v>
      </c>
      <c r="M11" s="529">
        <v>350</v>
      </c>
      <c r="N11" s="240">
        <v>850</v>
      </c>
      <c r="O11" s="530">
        <f t="shared" si="2"/>
        <v>1200</v>
      </c>
      <c r="P11" s="533">
        <f t="shared" si="5"/>
        <v>102.30179028132993</v>
      </c>
      <c r="Q11" s="534">
        <v>6554</v>
      </c>
      <c r="R11" s="535">
        <v>1100</v>
      </c>
      <c r="S11" s="240">
        <v>3090</v>
      </c>
      <c r="T11" s="530">
        <f aca="true" t="shared" si="7" ref="T11:T26">R11+S11</f>
        <v>4190</v>
      </c>
      <c r="U11" s="533">
        <f>(T11*100)/Q11</f>
        <v>63.93042416844675</v>
      </c>
      <c r="V11" s="534">
        <v>1949</v>
      </c>
      <c r="W11" s="529">
        <v>405</v>
      </c>
      <c r="X11" s="240">
        <v>1200</v>
      </c>
      <c r="Y11" s="536">
        <f t="shared" si="3"/>
        <v>1605</v>
      </c>
      <c r="Z11" s="533">
        <f t="shared" si="6"/>
        <v>82.3499230374551</v>
      </c>
    </row>
    <row r="12" spans="1:26" s="3" customFormat="1" ht="15.75">
      <c r="A12" s="537" t="s">
        <v>5</v>
      </c>
      <c r="B12" s="529">
        <v>990</v>
      </c>
      <c r="C12" s="529">
        <v>169</v>
      </c>
      <c r="D12" s="240">
        <v>1252</v>
      </c>
      <c r="E12" s="536">
        <f t="shared" si="0"/>
        <v>1421</v>
      </c>
      <c r="F12" s="533">
        <f t="shared" si="4"/>
        <v>143.53535353535352</v>
      </c>
      <c r="G12" s="529">
        <v>1850</v>
      </c>
      <c r="H12" s="529">
        <v>1772</v>
      </c>
      <c r="I12" s="240">
        <v>1756</v>
      </c>
      <c r="J12" s="530">
        <f t="shared" si="1"/>
        <v>3528</v>
      </c>
      <c r="K12" s="533">
        <f>(J12*100)/G12</f>
        <v>190.7027027027027</v>
      </c>
      <c r="L12" s="529">
        <v>1180</v>
      </c>
      <c r="M12" s="529">
        <v>200</v>
      </c>
      <c r="N12" s="240">
        <v>1000</v>
      </c>
      <c r="O12" s="530">
        <f t="shared" si="2"/>
        <v>1200</v>
      </c>
      <c r="P12" s="533">
        <f t="shared" si="5"/>
        <v>101.69491525423729</v>
      </c>
      <c r="Q12" s="534">
        <v>1500</v>
      </c>
      <c r="R12" s="535">
        <v>760</v>
      </c>
      <c r="S12" s="240">
        <v>5110</v>
      </c>
      <c r="T12" s="530">
        <f t="shared" si="7"/>
        <v>5870</v>
      </c>
      <c r="U12" s="533">
        <f>(T12*100)/Q12</f>
        <v>391.3333333333333</v>
      </c>
      <c r="V12" s="534">
        <v>2400</v>
      </c>
      <c r="W12" s="529">
        <v>312</v>
      </c>
      <c r="X12" s="240">
        <v>2290</v>
      </c>
      <c r="Y12" s="536">
        <f t="shared" si="3"/>
        <v>2602</v>
      </c>
      <c r="Z12" s="533">
        <f t="shared" si="6"/>
        <v>108.41666666666667</v>
      </c>
    </row>
    <row r="13" spans="1:26" s="3" customFormat="1" ht="15.75">
      <c r="A13" s="537" t="s">
        <v>6</v>
      </c>
      <c r="B13" s="529">
        <v>1190</v>
      </c>
      <c r="C13" s="529">
        <v>0</v>
      </c>
      <c r="D13" s="240">
        <v>1803</v>
      </c>
      <c r="E13" s="536">
        <f t="shared" si="0"/>
        <v>1803</v>
      </c>
      <c r="F13" s="533">
        <f t="shared" si="4"/>
        <v>151.51260504201682</v>
      </c>
      <c r="G13" s="529">
        <v>11700</v>
      </c>
      <c r="H13" s="529">
        <v>0</v>
      </c>
      <c r="I13" s="240">
        <v>14029</v>
      </c>
      <c r="J13" s="530">
        <f t="shared" si="1"/>
        <v>14029</v>
      </c>
      <c r="K13" s="533">
        <f>(J13*100)/G13</f>
        <v>119.90598290598291</v>
      </c>
      <c r="L13" s="529">
        <v>3258</v>
      </c>
      <c r="M13" s="529">
        <v>0</v>
      </c>
      <c r="N13" s="240">
        <v>3524</v>
      </c>
      <c r="O13" s="530">
        <f t="shared" si="2"/>
        <v>3524</v>
      </c>
      <c r="P13" s="533">
        <f t="shared" si="5"/>
        <v>108.1645181092695</v>
      </c>
      <c r="Q13" s="534">
        <v>29155</v>
      </c>
      <c r="R13" s="535">
        <v>0</v>
      </c>
      <c r="S13" s="240">
        <v>29185</v>
      </c>
      <c r="T13" s="530">
        <f t="shared" si="7"/>
        <v>29185</v>
      </c>
      <c r="U13" s="533">
        <f>(T13*100)/Q13</f>
        <v>100.10289830217802</v>
      </c>
      <c r="V13" s="534">
        <v>18350</v>
      </c>
      <c r="W13" s="529">
        <v>0</v>
      </c>
      <c r="X13" s="240">
        <v>6800</v>
      </c>
      <c r="Y13" s="536">
        <f t="shared" si="3"/>
        <v>6800</v>
      </c>
      <c r="Z13" s="533">
        <f t="shared" si="6"/>
        <v>37.05722070844686</v>
      </c>
    </row>
    <row r="14" spans="1:26" s="3" customFormat="1" ht="15.75">
      <c r="A14" s="537" t="s">
        <v>7</v>
      </c>
      <c r="B14" s="529">
        <v>1115</v>
      </c>
      <c r="C14" s="529">
        <v>0</v>
      </c>
      <c r="D14" s="240">
        <v>1116</v>
      </c>
      <c r="E14" s="536">
        <f t="shared" si="0"/>
        <v>1116</v>
      </c>
      <c r="F14" s="533">
        <f t="shared" si="4"/>
        <v>100.08968609865471</v>
      </c>
      <c r="G14" s="529">
        <v>0</v>
      </c>
      <c r="H14" s="529">
        <v>0</v>
      </c>
      <c r="I14" s="240">
        <v>0</v>
      </c>
      <c r="J14" s="530">
        <f t="shared" si="1"/>
        <v>0</v>
      </c>
      <c r="K14" s="533">
        <v>0</v>
      </c>
      <c r="L14" s="529">
        <v>1070</v>
      </c>
      <c r="M14" s="529">
        <v>0</v>
      </c>
      <c r="N14" s="240">
        <v>1550</v>
      </c>
      <c r="O14" s="530">
        <f t="shared" si="2"/>
        <v>1550</v>
      </c>
      <c r="P14" s="533">
        <f t="shared" si="5"/>
        <v>144.85981308411215</v>
      </c>
      <c r="Q14" s="534">
        <v>0</v>
      </c>
      <c r="R14" s="535">
        <v>0</v>
      </c>
      <c r="S14" s="240">
        <v>0</v>
      </c>
      <c r="T14" s="530">
        <f t="shared" si="7"/>
        <v>0</v>
      </c>
      <c r="U14" s="533">
        <v>0</v>
      </c>
      <c r="V14" s="534">
        <v>1337</v>
      </c>
      <c r="W14" s="529">
        <v>832</v>
      </c>
      <c r="X14" s="240">
        <v>1150</v>
      </c>
      <c r="Y14" s="536">
        <f t="shared" si="3"/>
        <v>1982</v>
      </c>
      <c r="Z14" s="533">
        <f t="shared" si="6"/>
        <v>148.24233358264772</v>
      </c>
    </row>
    <row r="15" spans="1:26" s="3" customFormat="1" ht="15.75">
      <c r="A15" s="537" t="s">
        <v>8</v>
      </c>
      <c r="B15" s="529">
        <v>818</v>
      </c>
      <c r="C15" s="529">
        <v>0</v>
      </c>
      <c r="D15" s="240">
        <v>1188</v>
      </c>
      <c r="E15" s="536">
        <f t="shared" si="0"/>
        <v>1188</v>
      </c>
      <c r="F15" s="533">
        <f t="shared" si="4"/>
        <v>145.23227383863082</v>
      </c>
      <c r="G15" s="529">
        <v>2028</v>
      </c>
      <c r="H15" s="529">
        <v>1500</v>
      </c>
      <c r="I15" s="240">
        <v>540</v>
      </c>
      <c r="J15" s="530">
        <f t="shared" si="1"/>
        <v>2040</v>
      </c>
      <c r="K15" s="533">
        <f aca="true" t="shared" si="8" ref="K15:K22">(J15*100)/G15</f>
        <v>100.59171597633136</v>
      </c>
      <c r="L15" s="529">
        <v>1227</v>
      </c>
      <c r="M15" s="529">
        <v>0</v>
      </c>
      <c r="N15" s="240">
        <v>1350</v>
      </c>
      <c r="O15" s="530">
        <f t="shared" si="2"/>
        <v>1350</v>
      </c>
      <c r="P15" s="533">
        <f t="shared" si="5"/>
        <v>110.02444987775061</v>
      </c>
      <c r="Q15" s="534">
        <v>2437</v>
      </c>
      <c r="R15" s="535">
        <v>100</v>
      </c>
      <c r="S15" s="240">
        <v>3574</v>
      </c>
      <c r="T15" s="530">
        <f t="shared" si="7"/>
        <v>3674</v>
      </c>
      <c r="U15" s="533">
        <f aca="true" t="shared" si="9" ref="U15:U22">(T15*100)/Q15</f>
        <v>150.7591300779647</v>
      </c>
      <c r="V15" s="534">
        <v>1031</v>
      </c>
      <c r="W15" s="529">
        <v>50</v>
      </c>
      <c r="X15" s="240">
        <v>1100</v>
      </c>
      <c r="Y15" s="536">
        <f t="shared" si="3"/>
        <v>1150</v>
      </c>
      <c r="Z15" s="533">
        <f t="shared" si="6"/>
        <v>111.54219204655674</v>
      </c>
    </row>
    <row r="16" spans="1:26" s="3" customFormat="1" ht="15.75">
      <c r="A16" s="537" t="s">
        <v>9</v>
      </c>
      <c r="B16" s="529">
        <v>1080</v>
      </c>
      <c r="C16" s="529">
        <v>140</v>
      </c>
      <c r="D16" s="240">
        <v>1381</v>
      </c>
      <c r="E16" s="536">
        <f t="shared" si="0"/>
        <v>1521</v>
      </c>
      <c r="F16" s="533">
        <f t="shared" si="4"/>
        <v>140.83333333333334</v>
      </c>
      <c r="G16" s="529">
        <v>10800</v>
      </c>
      <c r="H16" s="529">
        <v>8300</v>
      </c>
      <c r="I16" s="240">
        <v>6500</v>
      </c>
      <c r="J16" s="530">
        <f t="shared" si="1"/>
        <v>14800</v>
      </c>
      <c r="K16" s="533">
        <f t="shared" si="8"/>
        <v>137.03703703703704</v>
      </c>
      <c r="L16" s="529">
        <v>2310</v>
      </c>
      <c r="M16" s="529">
        <v>520</v>
      </c>
      <c r="N16" s="240">
        <v>3170</v>
      </c>
      <c r="O16" s="530">
        <f t="shared" si="2"/>
        <v>3690</v>
      </c>
      <c r="P16" s="533">
        <f t="shared" si="5"/>
        <v>159.74025974025975</v>
      </c>
      <c r="Q16" s="534">
        <v>12800</v>
      </c>
      <c r="R16" s="535">
        <v>7800</v>
      </c>
      <c r="S16" s="240">
        <v>10800</v>
      </c>
      <c r="T16" s="530">
        <f t="shared" si="7"/>
        <v>18600</v>
      </c>
      <c r="U16" s="533">
        <f t="shared" si="9"/>
        <v>145.3125</v>
      </c>
      <c r="V16" s="534">
        <v>3565</v>
      </c>
      <c r="W16" s="529">
        <v>1110</v>
      </c>
      <c r="X16" s="240">
        <v>3530</v>
      </c>
      <c r="Y16" s="536">
        <f t="shared" si="3"/>
        <v>4640</v>
      </c>
      <c r="Z16" s="533">
        <f t="shared" si="6"/>
        <v>130.15427769985976</v>
      </c>
    </row>
    <row r="17" spans="1:26" s="3" customFormat="1" ht="15.75">
      <c r="A17" s="537" t="s">
        <v>10</v>
      </c>
      <c r="B17" s="529">
        <v>1700</v>
      </c>
      <c r="C17" s="529">
        <v>0</v>
      </c>
      <c r="D17" s="240">
        <v>1750</v>
      </c>
      <c r="E17" s="536">
        <f t="shared" si="0"/>
        <v>1750</v>
      </c>
      <c r="F17" s="533">
        <f t="shared" si="4"/>
        <v>102.94117647058823</v>
      </c>
      <c r="G17" s="529">
        <v>1200</v>
      </c>
      <c r="H17" s="529">
        <v>0</v>
      </c>
      <c r="I17" s="240">
        <v>1200</v>
      </c>
      <c r="J17" s="530">
        <f t="shared" si="1"/>
        <v>1200</v>
      </c>
      <c r="K17" s="533">
        <f t="shared" si="8"/>
        <v>100</v>
      </c>
      <c r="L17" s="529">
        <v>1052</v>
      </c>
      <c r="M17" s="529">
        <v>0</v>
      </c>
      <c r="N17" s="240">
        <v>1100</v>
      </c>
      <c r="O17" s="530">
        <f t="shared" si="2"/>
        <v>1100</v>
      </c>
      <c r="P17" s="533">
        <f t="shared" si="5"/>
        <v>104.56273764258555</v>
      </c>
      <c r="Q17" s="534">
        <v>905</v>
      </c>
      <c r="R17" s="535">
        <v>0</v>
      </c>
      <c r="S17" s="240">
        <v>905</v>
      </c>
      <c r="T17" s="530">
        <f t="shared" si="7"/>
        <v>905</v>
      </c>
      <c r="U17" s="533">
        <f t="shared" si="9"/>
        <v>100</v>
      </c>
      <c r="V17" s="534">
        <v>1472</v>
      </c>
      <c r="W17" s="529">
        <v>142</v>
      </c>
      <c r="X17" s="240">
        <v>1472</v>
      </c>
      <c r="Y17" s="536">
        <f t="shared" si="3"/>
        <v>1614</v>
      </c>
      <c r="Z17" s="533">
        <f t="shared" si="6"/>
        <v>109.64673913043478</v>
      </c>
    </row>
    <row r="18" spans="1:26" s="3" customFormat="1" ht="15.75">
      <c r="A18" s="537" t="s">
        <v>21</v>
      </c>
      <c r="B18" s="529">
        <v>2730</v>
      </c>
      <c r="C18" s="529">
        <v>482</v>
      </c>
      <c r="D18" s="240">
        <v>3091</v>
      </c>
      <c r="E18" s="536">
        <f t="shared" si="0"/>
        <v>3573</v>
      </c>
      <c r="F18" s="533">
        <f t="shared" si="4"/>
        <v>130.87912087912088</v>
      </c>
      <c r="G18" s="529">
        <v>4000</v>
      </c>
      <c r="H18" s="529">
        <v>0</v>
      </c>
      <c r="I18" s="240">
        <v>4044</v>
      </c>
      <c r="J18" s="530">
        <f t="shared" si="1"/>
        <v>4044</v>
      </c>
      <c r="K18" s="533">
        <f t="shared" si="8"/>
        <v>101.1</v>
      </c>
      <c r="L18" s="529">
        <v>3330</v>
      </c>
      <c r="M18" s="529">
        <v>475</v>
      </c>
      <c r="N18" s="240">
        <v>2860</v>
      </c>
      <c r="O18" s="530">
        <f t="shared" si="2"/>
        <v>3335</v>
      </c>
      <c r="P18" s="533">
        <f t="shared" si="5"/>
        <v>100.15015015015015</v>
      </c>
      <c r="Q18" s="534">
        <v>7700</v>
      </c>
      <c r="R18" s="535">
        <v>0</v>
      </c>
      <c r="S18" s="240">
        <v>7422</v>
      </c>
      <c r="T18" s="530">
        <f t="shared" si="7"/>
        <v>7422</v>
      </c>
      <c r="U18" s="533">
        <f t="shared" si="9"/>
        <v>96.3896103896104</v>
      </c>
      <c r="V18" s="534">
        <v>3510</v>
      </c>
      <c r="W18" s="529">
        <v>560</v>
      </c>
      <c r="X18" s="529">
        <v>800</v>
      </c>
      <c r="Y18" s="529">
        <f t="shared" si="3"/>
        <v>1360</v>
      </c>
      <c r="Z18" s="533">
        <f t="shared" si="6"/>
        <v>38.74643874643875</v>
      </c>
    </row>
    <row r="19" spans="1:26" s="3" customFormat="1" ht="15.75">
      <c r="A19" s="537" t="s">
        <v>11</v>
      </c>
      <c r="B19" s="529">
        <v>1605</v>
      </c>
      <c r="C19" s="529">
        <v>141</v>
      </c>
      <c r="D19" s="240">
        <v>1756</v>
      </c>
      <c r="E19" s="536">
        <f t="shared" si="0"/>
        <v>1897</v>
      </c>
      <c r="F19" s="533">
        <f t="shared" si="4"/>
        <v>118.19314641744548</v>
      </c>
      <c r="G19" s="529">
        <v>7120</v>
      </c>
      <c r="H19" s="529">
        <v>360</v>
      </c>
      <c r="I19" s="240">
        <v>8971</v>
      </c>
      <c r="J19" s="530">
        <f t="shared" si="1"/>
        <v>9331</v>
      </c>
      <c r="K19" s="533">
        <f t="shared" si="8"/>
        <v>131.05337078651687</v>
      </c>
      <c r="L19" s="529">
        <v>1580</v>
      </c>
      <c r="M19" s="529">
        <v>1056</v>
      </c>
      <c r="N19" s="240">
        <v>1681</v>
      </c>
      <c r="O19" s="530">
        <f t="shared" si="2"/>
        <v>2737</v>
      </c>
      <c r="P19" s="533">
        <f t="shared" si="5"/>
        <v>173.22784810126583</v>
      </c>
      <c r="Q19" s="534">
        <v>6590</v>
      </c>
      <c r="R19" s="535">
        <v>0</v>
      </c>
      <c r="S19" s="240">
        <v>6600</v>
      </c>
      <c r="T19" s="530">
        <f t="shared" si="7"/>
        <v>6600</v>
      </c>
      <c r="U19" s="533">
        <f t="shared" si="9"/>
        <v>100.15174506828528</v>
      </c>
      <c r="V19" s="534">
        <v>2565</v>
      </c>
      <c r="W19" s="529">
        <v>208</v>
      </c>
      <c r="X19" s="240">
        <v>2520</v>
      </c>
      <c r="Y19" s="536">
        <f t="shared" si="3"/>
        <v>2728</v>
      </c>
      <c r="Z19" s="533">
        <f t="shared" si="6"/>
        <v>106.35477582846003</v>
      </c>
    </row>
    <row r="20" spans="1:26" s="3" customFormat="1" ht="15.75">
      <c r="A20" s="537" t="s">
        <v>12</v>
      </c>
      <c r="B20" s="529">
        <v>1705</v>
      </c>
      <c r="C20" s="529">
        <v>204</v>
      </c>
      <c r="D20" s="240">
        <v>2213</v>
      </c>
      <c r="E20" s="536">
        <f t="shared" si="0"/>
        <v>2417</v>
      </c>
      <c r="F20" s="533">
        <f t="shared" si="4"/>
        <v>141.75953079178885</v>
      </c>
      <c r="G20" s="529">
        <v>4656</v>
      </c>
      <c r="H20" s="529">
        <v>506</v>
      </c>
      <c r="I20" s="240">
        <v>4783</v>
      </c>
      <c r="J20" s="530">
        <f t="shared" si="1"/>
        <v>5289</v>
      </c>
      <c r="K20" s="533">
        <f t="shared" si="8"/>
        <v>113.59536082474227</v>
      </c>
      <c r="L20" s="529">
        <v>2991</v>
      </c>
      <c r="M20" s="529">
        <v>376</v>
      </c>
      <c r="N20" s="240">
        <v>2980</v>
      </c>
      <c r="O20" s="530">
        <f t="shared" si="2"/>
        <v>3356</v>
      </c>
      <c r="P20" s="533">
        <f t="shared" si="5"/>
        <v>112.20327649615513</v>
      </c>
      <c r="Q20" s="534">
        <v>4400</v>
      </c>
      <c r="R20" s="535">
        <v>150</v>
      </c>
      <c r="S20" s="240">
        <v>11736</v>
      </c>
      <c r="T20" s="530">
        <f t="shared" si="7"/>
        <v>11886</v>
      </c>
      <c r="U20" s="533">
        <f t="shared" si="9"/>
        <v>270.1363636363636</v>
      </c>
      <c r="V20" s="534">
        <v>2664</v>
      </c>
      <c r="W20" s="529">
        <v>155</v>
      </c>
      <c r="X20" s="240">
        <v>2370</v>
      </c>
      <c r="Y20" s="536">
        <f t="shared" si="3"/>
        <v>2525</v>
      </c>
      <c r="Z20" s="533">
        <f t="shared" si="6"/>
        <v>94.78228228228228</v>
      </c>
    </row>
    <row r="21" spans="1:26" s="3" customFormat="1" ht="15.75">
      <c r="A21" s="537" t="s">
        <v>22</v>
      </c>
      <c r="B21" s="538">
        <v>3013</v>
      </c>
      <c r="C21" s="529">
        <v>11</v>
      </c>
      <c r="D21" s="240">
        <v>3929</v>
      </c>
      <c r="E21" s="536">
        <f t="shared" si="0"/>
        <v>3940</v>
      </c>
      <c r="F21" s="533">
        <f t="shared" si="4"/>
        <v>130.76667772983737</v>
      </c>
      <c r="G21" s="529">
        <v>5700</v>
      </c>
      <c r="H21" s="529">
        <v>2536</v>
      </c>
      <c r="I21" s="240">
        <v>5664</v>
      </c>
      <c r="J21" s="530">
        <f t="shared" si="1"/>
        <v>8200</v>
      </c>
      <c r="K21" s="533">
        <f t="shared" si="8"/>
        <v>143.859649122807</v>
      </c>
      <c r="L21" s="529">
        <v>2026</v>
      </c>
      <c r="M21" s="529">
        <v>163</v>
      </c>
      <c r="N21" s="240">
        <v>1950</v>
      </c>
      <c r="O21" s="530">
        <f t="shared" si="2"/>
        <v>2113</v>
      </c>
      <c r="P21" s="533">
        <f t="shared" si="5"/>
        <v>104.29417571569596</v>
      </c>
      <c r="Q21" s="534">
        <v>6460</v>
      </c>
      <c r="R21" s="535">
        <v>1732</v>
      </c>
      <c r="S21" s="240">
        <v>5500</v>
      </c>
      <c r="T21" s="530">
        <f t="shared" si="7"/>
        <v>7232</v>
      </c>
      <c r="U21" s="533">
        <f t="shared" si="9"/>
        <v>111.95046439628483</v>
      </c>
      <c r="V21" s="534">
        <v>2200</v>
      </c>
      <c r="W21" s="529">
        <v>56</v>
      </c>
      <c r="X21" s="240">
        <v>2200</v>
      </c>
      <c r="Y21" s="536">
        <f t="shared" si="3"/>
        <v>2256</v>
      </c>
      <c r="Z21" s="533">
        <f t="shared" si="6"/>
        <v>102.54545454545455</v>
      </c>
    </row>
    <row r="22" spans="1:26" s="3" customFormat="1" ht="15.75">
      <c r="A22" s="537" t="s">
        <v>23</v>
      </c>
      <c r="B22" s="529">
        <v>1257</v>
      </c>
      <c r="C22" s="529">
        <v>283</v>
      </c>
      <c r="D22" s="240">
        <v>2128</v>
      </c>
      <c r="E22" s="536">
        <f t="shared" si="0"/>
        <v>2411</v>
      </c>
      <c r="F22" s="533">
        <f t="shared" si="4"/>
        <v>191.80588703261733</v>
      </c>
      <c r="G22" s="529">
        <v>10757</v>
      </c>
      <c r="H22" s="529">
        <v>6478</v>
      </c>
      <c r="I22" s="240">
        <v>7829</v>
      </c>
      <c r="J22" s="530">
        <f t="shared" si="1"/>
        <v>14307</v>
      </c>
      <c r="K22" s="533">
        <f t="shared" si="8"/>
        <v>133.00176629171702</v>
      </c>
      <c r="L22" s="529">
        <v>746</v>
      </c>
      <c r="M22" s="529">
        <v>54</v>
      </c>
      <c r="N22" s="240">
        <v>740</v>
      </c>
      <c r="O22" s="530">
        <f t="shared" si="2"/>
        <v>794</v>
      </c>
      <c r="P22" s="533">
        <f t="shared" si="5"/>
        <v>106.4343163538874</v>
      </c>
      <c r="Q22" s="534">
        <v>14437</v>
      </c>
      <c r="R22" s="535">
        <v>4685</v>
      </c>
      <c r="S22" s="240">
        <v>15924</v>
      </c>
      <c r="T22" s="530">
        <f t="shared" si="7"/>
        <v>20609</v>
      </c>
      <c r="U22" s="533">
        <f t="shared" si="9"/>
        <v>142.75126411304288</v>
      </c>
      <c r="V22" s="534">
        <v>2567</v>
      </c>
      <c r="W22" s="529">
        <v>313</v>
      </c>
      <c r="X22" s="240">
        <v>2445</v>
      </c>
      <c r="Y22" s="536">
        <f t="shared" si="3"/>
        <v>2758</v>
      </c>
      <c r="Z22" s="533">
        <f t="shared" si="6"/>
        <v>107.44059213089209</v>
      </c>
    </row>
    <row r="23" spans="1:26" s="3" customFormat="1" ht="15.75">
      <c r="A23" s="537" t="s">
        <v>13</v>
      </c>
      <c r="B23" s="529">
        <v>2340</v>
      </c>
      <c r="C23" s="529">
        <v>0</v>
      </c>
      <c r="D23" s="240">
        <v>2410</v>
      </c>
      <c r="E23" s="536">
        <f t="shared" si="0"/>
        <v>2410</v>
      </c>
      <c r="F23" s="533">
        <f t="shared" si="4"/>
        <v>102.99145299145299</v>
      </c>
      <c r="G23" s="529">
        <v>0</v>
      </c>
      <c r="H23" s="529">
        <v>0</v>
      </c>
      <c r="I23" s="240">
        <v>0</v>
      </c>
      <c r="J23" s="530">
        <f t="shared" si="1"/>
        <v>0</v>
      </c>
      <c r="K23" s="533">
        <v>0</v>
      </c>
      <c r="L23" s="529">
        <v>1700</v>
      </c>
      <c r="M23" s="529">
        <v>0</v>
      </c>
      <c r="N23" s="240">
        <v>1770</v>
      </c>
      <c r="O23" s="530">
        <f t="shared" si="2"/>
        <v>1770</v>
      </c>
      <c r="P23" s="533">
        <f t="shared" si="5"/>
        <v>104.11764705882354</v>
      </c>
      <c r="Q23" s="534">
        <v>0</v>
      </c>
      <c r="R23" s="535">
        <v>0</v>
      </c>
      <c r="S23" s="240">
        <v>0</v>
      </c>
      <c r="T23" s="530">
        <f t="shared" si="7"/>
        <v>0</v>
      </c>
      <c r="U23" s="533">
        <v>0</v>
      </c>
      <c r="V23" s="534">
        <v>1872</v>
      </c>
      <c r="W23" s="529">
        <v>150</v>
      </c>
      <c r="X23" s="240">
        <v>1722</v>
      </c>
      <c r="Y23" s="536">
        <f t="shared" si="3"/>
        <v>1872</v>
      </c>
      <c r="Z23" s="533">
        <f t="shared" si="6"/>
        <v>100</v>
      </c>
    </row>
    <row r="24" spans="1:26" s="3" customFormat="1" ht="15.75">
      <c r="A24" s="537" t="s">
        <v>14</v>
      </c>
      <c r="B24" s="529">
        <v>2000</v>
      </c>
      <c r="C24" s="529">
        <v>0</v>
      </c>
      <c r="D24" s="240">
        <v>3557</v>
      </c>
      <c r="E24" s="536">
        <f t="shared" si="0"/>
        <v>3557</v>
      </c>
      <c r="F24" s="533">
        <f t="shared" si="4"/>
        <v>177.85</v>
      </c>
      <c r="G24" s="529">
        <v>4000</v>
      </c>
      <c r="H24" s="529">
        <v>555</v>
      </c>
      <c r="I24" s="240">
        <v>6124</v>
      </c>
      <c r="J24" s="530">
        <f t="shared" si="1"/>
        <v>6679</v>
      </c>
      <c r="K24" s="533">
        <f>(J24*100)/G24</f>
        <v>166.975</v>
      </c>
      <c r="L24" s="529">
        <v>500</v>
      </c>
      <c r="M24" s="529">
        <v>200</v>
      </c>
      <c r="N24" s="240">
        <v>759</v>
      </c>
      <c r="O24" s="530">
        <f t="shared" si="2"/>
        <v>959</v>
      </c>
      <c r="P24" s="533">
        <f t="shared" si="5"/>
        <v>191.8</v>
      </c>
      <c r="Q24" s="534">
        <v>10000</v>
      </c>
      <c r="R24" s="535">
        <v>5000</v>
      </c>
      <c r="S24" s="240">
        <v>13381</v>
      </c>
      <c r="T24" s="530">
        <f t="shared" si="7"/>
        <v>18381</v>
      </c>
      <c r="U24" s="533">
        <f>(T24*100)/Q24</f>
        <v>183.81</v>
      </c>
      <c r="V24" s="534">
        <v>41300</v>
      </c>
      <c r="W24" s="529">
        <v>0</v>
      </c>
      <c r="X24" s="240">
        <v>41300</v>
      </c>
      <c r="Y24" s="536">
        <f t="shared" si="3"/>
        <v>41300</v>
      </c>
      <c r="Z24" s="533">
        <f t="shared" si="6"/>
        <v>100</v>
      </c>
    </row>
    <row r="25" spans="1:26" s="3" customFormat="1" ht="15.75">
      <c r="A25" s="537" t="s">
        <v>24</v>
      </c>
      <c r="B25" s="529">
        <v>1257</v>
      </c>
      <c r="C25" s="529">
        <v>283</v>
      </c>
      <c r="D25" s="240">
        <v>1315</v>
      </c>
      <c r="E25" s="536">
        <f t="shared" si="0"/>
        <v>1598</v>
      </c>
      <c r="F25" s="533">
        <f t="shared" si="4"/>
        <v>127.12808273667463</v>
      </c>
      <c r="G25" s="529">
        <v>1784</v>
      </c>
      <c r="H25" s="529">
        <v>0</v>
      </c>
      <c r="I25" s="240">
        <v>1784</v>
      </c>
      <c r="J25" s="530">
        <f t="shared" si="1"/>
        <v>1784</v>
      </c>
      <c r="K25" s="533">
        <f>(J25*100)/G25</f>
        <v>100</v>
      </c>
      <c r="L25" s="529">
        <v>1682</v>
      </c>
      <c r="M25" s="529">
        <v>0</v>
      </c>
      <c r="N25" s="240">
        <v>1700</v>
      </c>
      <c r="O25" s="530">
        <f t="shared" si="2"/>
        <v>1700</v>
      </c>
      <c r="P25" s="533">
        <f t="shared" si="5"/>
        <v>101.07015457788347</v>
      </c>
      <c r="Q25" s="534">
        <v>2500</v>
      </c>
      <c r="R25" s="535">
        <v>0</v>
      </c>
      <c r="S25" s="240">
        <v>2500</v>
      </c>
      <c r="T25" s="530">
        <f t="shared" si="7"/>
        <v>2500</v>
      </c>
      <c r="U25" s="533">
        <f>(T25*100)/Q25</f>
        <v>100</v>
      </c>
      <c r="V25" s="534">
        <v>2567</v>
      </c>
      <c r="W25" s="529">
        <v>313</v>
      </c>
      <c r="X25" s="240">
        <v>2567</v>
      </c>
      <c r="Y25" s="536">
        <f t="shared" si="3"/>
        <v>2880</v>
      </c>
      <c r="Z25" s="533">
        <f t="shared" si="6"/>
        <v>112.19322165952474</v>
      </c>
    </row>
    <row r="26" spans="1:26" s="3" customFormat="1" ht="15.75">
      <c r="A26" s="539" t="s">
        <v>15</v>
      </c>
      <c r="B26" s="529">
        <v>6845</v>
      </c>
      <c r="C26" s="529">
        <v>1472</v>
      </c>
      <c r="D26" s="540">
        <v>5396</v>
      </c>
      <c r="E26" s="541">
        <f t="shared" si="0"/>
        <v>6868</v>
      </c>
      <c r="F26" s="542">
        <f t="shared" si="4"/>
        <v>100.33601168736304</v>
      </c>
      <c r="G26" s="529">
        <v>15436</v>
      </c>
      <c r="H26" s="529">
        <v>11617</v>
      </c>
      <c r="I26" s="540">
        <v>19140</v>
      </c>
      <c r="J26" s="530">
        <f t="shared" si="1"/>
        <v>30757</v>
      </c>
      <c r="K26" s="542">
        <f>(J26*100)/G26</f>
        <v>199.25498833894792</v>
      </c>
      <c r="L26" s="529">
        <v>6845</v>
      </c>
      <c r="M26" s="529">
        <v>2294</v>
      </c>
      <c r="N26" s="540">
        <v>6680</v>
      </c>
      <c r="O26" s="530">
        <f t="shared" si="2"/>
        <v>8974</v>
      </c>
      <c r="P26" s="542">
        <f t="shared" si="5"/>
        <v>131.10299488677867</v>
      </c>
      <c r="Q26" s="534">
        <v>43447</v>
      </c>
      <c r="R26" s="535">
        <v>9406</v>
      </c>
      <c r="S26" s="543">
        <v>46386</v>
      </c>
      <c r="T26" s="530">
        <f t="shared" si="7"/>
        <v>55792</v>
      </c>
      <c r="U26" s="533">
        <f>(T26*100)/Q26</f>
        <v>128.41392961539347</v>
      </c>
      <c r="V26" s="534">
        <v>19300</v>
      </c>
      <c r="W26" s="529">
        <v>3178</v>
      </c>
      <c r="X26" s="240">
        <v>14400</v>
      </c>
      <c r="Y26" s="536">
        <f t="shared" si="3"/>
        <v>17578</v>
      </c>
      <c r="Z26" s="533">
        <f t="shared" si="6"/>
        <v>91.07772020725389</v>
      </c>
    </row>
    <row r="27" spans="1:26" ht="16.5" thickBot="1">
      <c r="A27" s="544" t="s">
        <v>25</v>
      </c>
      <c r="B27" s="545">
        <f>SUM(B6:B26)</f>
        <v>41031</v>
      </c>
      <c r="C27" s="546">
        <f>SUM(C6:C26)</f>
        <v>3447</v>
      </c>
      <c r="D27" s="546">
        <f>SUM(D6:D26)</f>
        <v>46805</v>
      </c>
      <c r="E27" s="546">
        <f t="shared" si="0"/>
        <v>50252</v>
      </c>
      <c r="F27" s="547">
        <f t="shared" si="4"/>
        <v>122.47325193146645</v>
      </c>
      <c r="G27" s="545">
        <f>SUM(G6:G26)</f>
        <v>96684</v>
      </c>
      <c r="H27" s="546">
        <f>SUM(H6:H26)</f>
        <v>36724</v>
      </c>
      <c r="I27" s="546">
        <f>SUM(I6:I26)</f>
        <v>93642</v>
      </c>
      <c r="J27" s="546">
        <f>SUM(H27,I27)</f>
        <v>130366</v>
      </c>
      <c r="K27" s="547">
        <f>(J27*100)/G27</f>
        <v>134.8372016052294</v>
      </c>
      <c r="L27" s="545">
        <f>SUM(L6:L26)</f>
        <v>37590</v>
      </c>
      <c r="M27" s="546">
        <f>SUM(M6:M26)</f>
        <v>5738</v>
      </c>
      <c r="N27" s="546">
        <f>SUM(N6:N26)</f>
        <v>38878</v>
      </c>
      <c r="O27" s="546">
        <f>N27+M27</f>
        <v>44616</v>
      </c>
      <c r="P27" s="547">
        <f t="shared" si="5"/>
        <v>118.69114126097367</v>
      </c>
      <c r="Q27" s="545">
        <f>SUM(Q6:Q26)</f>
        <v>156185</v>
      </c>
      <c r="R27" s="546">
        <f>SUM(R6:R26)</f>
        <v>31783</v>
      </c>
      <c r="S27" s="546">
        <f>SUM(S6:S26)</f>
        <v>172866</v>
      </c>
      <c r="T27" s="546">
        <f>S27+R27</f>
        <v>204649</v>
      </c>
      <c r="U27" s="547">
        <f>(T27*100)/Q27</f>
        <v>131.0298684252649</v>
      </c>
      <c r="V27" s="545">
        <f>SUM(V6:V26)</f>
        <v>119514</v>
      </c>
      <c r="W27" s="546">
        <f>SUM(W6:W26)</f>
        <v>8784</v>
      </c>
      <c r="X27" s="546">
        <f>SUM(X6:X26)</f>
        <v>97179</v>
      </c>
      <c r="Y27" s="546">
        <f>X27+W27</f>
        <v>105963</v>
      </c>
      <c r="Z27" s="547">
        <f t="shared" si="6"/>
        <v>88.66157939655605</v>
      </c>
    </row>
    <row r="28" spans="1:26" ht="16.5" thickBot="1">
      <c r="A28" s="548" t="s">
        <v>104</v>
      </c>
      <c r="B28" s="549">
        <v>43252</v>
      </c>
      <c r="C28" s="550">
        <v>5014.4</v>
      </c>
      <c r="D28" s="550">
        <v>47574</v>
      </c>
      <c r="E28" s="550">
        <v>52588.4</v>
      </c>
      <c r="F28" s="551">
        <v>121.58605382410062</v>
      </c>
      <c r="G28" s="549">
        <v>97751</v>
      </c>
      <c r="H28" s="550">
        <v>34591.3</v>
      </c>
      <c r="I28" s="550">
        <v>113159</v>
      </c>
      <c r="J28" s="550">
        <v>147750.3</v>
      </c>
      <c r="K28" s="551">
        <v>151.14965575799735</v>
      </c>
      <c r="L28" s="552">
        <v>40690</v>
      </c>
      <c r="M28" s="553">
        <v>8167.7</v>
      </c>
      <c r="N28" s="554">
        <v>42691</v>
      </c>
      <c r="O28" s="550">
        <v>50858.7</v>
      </c>
      <c r="P28" s="551">
        <v>124.99066109609241</v>
      </c>
      <c r="Q28" s="555">
        <v>158665</v>
      </c>
      <c r="R28" s="550">
        <v>37438</v>
      </c>
      <c r="S28" s="554">
        <v>133658</v>
      </c>
      <c r="T28" s="550">
        <v>171096</v>
      </c>
      <c r="U28" s="556">
        <v>107.83474616330004</v>
      </c>
      <c r="V28" s="549">
        <v>145665</v>
      </c>
      <c r="W28" s="550">
        <v>11750.5</v>
      </c>
      <c r="X28" s="554">
        <v>142897</v>
      </c>
      <c r="Y28" s="550">
        <v>154647.5</v>
      </c>
      <c r="Z28" s="561">
        <v>106.16654652799231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7" sqref="E27:G27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5" t="s">
        <v>60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6"/>
      <c r="M1" s="626"/>
      <c r="N1" s="626"/>
      <c r="O1" s="626"/>
      <c r="P1" s="626"/>
      <c r="Q1" s="2"/>
      <c r="R1" s="623">
        <v>43754</v>
      </c>
      <c r="S1" s="624"/>
      <c r="T1" s="624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7" t="s">
        <v>17</v>
      </c>
      <c r="B3" s="629" t="s">
        <v>61</v>
      </c>
      <c r="C3" s="630"/>
      <c r="D3" s="631"/>
      <c r="E3" s="620" t="s">
        <v>44</v>
      </c>
      <c r="F3" s="621"/>
      <c r="G3" s="632"/>
      <c r="H3" s="622"/>
      <c r="I3" s="633" t="s">
        <v>45</v>
      </c>
      <c r="J3" s="621"/>
      <c r="K3" s="632"/>
      <c r="L3" s="620" t="s">
        <v>62</v>
      </c>
      <c r="M3" s="621"/>
      <c r="N3" s="622"/>
      <c r="O3" s="620" t="s">
        <v>46</v>
      </c>
      <c r="P3" s="621"/>
      <c r="Q3" s="622"/>
      <c r="R3" s="620" t="s">
        <v>26</v>
      </c>
      <c r="S3" s="621"/>
      <c r="T3" s="622"/>
      <c r="U3" s="620" t="s">
        <v>63</v>
      </c>
      <c r="V3" s="621"/>
      <c r="W3" s="622"/>
    </row>
    <row r="4" spans="1:23" ht="80.25" customHeight="1" thickBot="1">
      <c r="A4" s="628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291124</v>
      </c>
      <c r="D27" s="82">
        <v>110.19034750057722</v>
      </c>
      <c r="E27" s="69">
        <v>250201</v>
      </c>
      <c r="F27" s="70">
        <v>277594</v>
      </c>
      <c r="G27" s="71">
        <v>110.94839748841932</v>
      </c>
      <c r="H27" s="82">
        <f>F27/E27*100</f>
        <v>110.94839748841932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4" t="s">
        <v>93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</row>
    <row r="2" spans="1:12" ht="21" thickBot="1">
      <c r="A2" s="416"/>
      <c r="F2" s="646"/>
      <c r="G2" s="646"/>
      <c r="H2" s="647"/>
      <c r="I2" s="647"/>
      <c r="K2" s="638">
        <v>43754</v>
      </c>
      <c r="L2" s="639"/>
    </row>
    <row r="3" spans="1:12" ht="18.75">
      <c r="A3" s="648" t="s">
        <v>94</v>
      </c>
      <c r="B3" s="649" t="s">
        <v>95</v>
      </c>
      <c r="C3" s="649"/>
      <c r="D3" s="649"/>
      <c r="E3" s="649"/>
      <c r="F3" s="649"/>
      <c r="G3" s="649"/>
      <c r="H3" s="649"/>
      <c r="I3" s="649"/>
      <c r="J3" s="640" t="s">
        <v>96</v>
      </c>
      <c r="K3" s="641"/>
      <c r="L3" s="642"/>
    </row>
    <row r="4" spans="1:12" ht="19.5" thickBot="1">
      <c r="A4" s="649"/>
      <c r="B4" s="651" t="s">
        <v>97</v>
      </c>
      <c r="C4" s="649"/>
      <c r="D4" s="649"/>
      <c r="E4" s="649"/>
      <c r="F4" s="651" t="s">
        <v>98</v>
      </c>
      <c r="G4" s="649"/>
      <c r="H4" s="649"/>
      <c r="I4" s="651"/>
      <c r="J4" s="643"/>
      <c r="K4" s="644"/>
      <c r="L4" s="645"/>
    </row>
    <row r="5" spans="1:12" ht="19.5" thickBot="1">
      <c r="A5" s="650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649</v>
      </c>
      <c r="L6" s="434">
        <f aca="true" t="shared" si="1" ref="L6:L27">K6/J6*100</f>
        <v>81.125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6872</v>
      </c>
      <c r="L7" s="434">
        <f t="shared" si="1"/>
        <v>144.0670859538784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22936</v>
      </c>
      <c r="L10" s="434">
        <f t="shared" si="1"/>
        <v>84.9607349236924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23434</v>
      </c>
      <c r="L12" s="434">
        <f t="shared" si="1"/>
        <v>86.0752984389348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57617</v>
      </c>
      <c r="L13" s="434">
        <f t="shared" si="1"/>
        <v>90.06455848561112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14758</v>
      </c>
      <c r="K19" s="440">
        <v>12243</v>
      </c>
      <c r="L19" s="434">
        <f t="shared" si="1"/>
        <v>82.95839544653747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47500</v>
      </c>
      <c r="L21" s="434">
        <f t="shared" si="1"/>
        <v>93.34774491500443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55000</v>
      </c>
      <c r="L25" s="434">
        <f t="shared" si="1"/>
        <v>80.30252149917507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56157</v>
      </c>
      <c r="L26" s="434">
        <f t="shared" si="1"/>
        <v>94.66662620868229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547846.8</v>
      </c>
      <c r="K27" s="453">
        <f>SUM(K6:K26)</f>
        <v>499808</v>
      </c>
      <c r="L27" s="455">
        <f t="shared" si="1"/>
        <v>91.23134423711153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446009</v>
      </c>
      <c r="L28" s="462">
        <v>91.24569069722105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61" t="s">
        <v>105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2">
        <v>43754</v>
      </c>
      <c r="P1" s="662"/>
    </row>
    <row r="2" spans="1:16" ht="15.75">
      <c r="A2" s="463" t="s">
        <v>106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464"/>
      <c r="P2" s="464"/>
    </row>
    <row r="3" spans="1:16" ht="15.75" customHeight="1">
      <c r="A3" s="663" t="s">
        <v>107</v>
      </c>
      <c r="B3" s="664" t="s">
        <v>103</v>
      </c>
      <c r="C3" s="664"/>
      <c r="D3" s="664"/>
      <c r="E3" s="665" t="s">
        <v>108</v>
      </c>
      <c r="F3" s="665"/>
      <c r="G3" s="665"/>
      <c r="H3" s="665"/>
      <c r="I3" s="665"/>
      <c r="J3" s="665"/>
      <c r="K3" s="666" t="s">
        <v>109</v>
      </c>
      <c r="L3" s="666"/>
      <c r="M3" s="667" t="s">
        <v>110</v>
      </c>
      <c r="N3" s="667"/>
      <c r="O3" s="667"/>
      <c r="P3" s="667"/>
    </row>
    <row r="4" spans="1:16" ht="15.75" customHeight="1">
      <c r="A4" s="663"/>
      <c r="B4" s="668" t="s">
        <v>111</v>
      </c>
      <c r="C4" s="670" t="s">
        <v>112</v>
      </c>
      <c r="D4" s="670"/>
      <c r="E4" s="665"/>
      <c r="F4" s="665"/>
      <c r="G4" s="665"/>
      <c r="H4" s="665"/>
      <c r="I4" s="665"/>
      <c r="J4" s="665"/>
      <c r="K4" s="664" t="s">
        <v>113</v>
      </c>
      <c r="L4" s="664"/>
      <c r="M4" s="652" t="s">
        <v>114</v>
      </c>
      <c r="N4" s="652"/>
      <c r="O4" s="653" t="s">
        <v>115</v>
      </c>
      <c r="P4" s="653"/>
    </row>
    <row r="5" spans="1:16" ht="15.75" customHeight="1">
      <c r="A5" s="663"/>
      <c r="B5" s="668"/>
      <c r="C5" s="654" t="s">
        <v>116</v>
      </c>
      <c r="D5" s="654"/>
      <c r="E5" s="655" t="s">
        <v>117</v>
      </c>
      <c r="F5" s="655"/>
      <c r="G5" s="656" t="s">
        <v>118</v>
      </c>
      <c r="H5" s="656"/>
      <c r="I5" s="657" t="s">
        <v>119</v>
      </c>
      <c r="J5" s="657"/>
      <c r="K5" s="658" t="s">
        <v>120</v>
      </c>
      <c r="L5" s="658"/>
      <c r="M5" s="659" t="s">
        <v>118</v>
      </c>
      <c r="N5" s="659"/>
      <c r="O5" s="660" t="s">
        <v>118</v>
      </c>
      <c r="P5" s="660"/>
    </row>
    <row r="6" spans="1:16" ht="16.5" customHeight="1" thickBot="1">
      <c r="A6" s="663"/>
      <c r="B6" s="669"/>
      <c r="C6" s="466" t="s">
        <v>135</v>
      </c>
      <c r="D6" s="467" t="s">
        <v>140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569" t="s">
        <v>2</v>
      </c>
      <c r="B7" s="470">
        <v>64</v>
      </c>
      <c r="C7" s="471">
        <v>64</v>
      </c>
      <c r="D7" s="471">
        <v>64</v>
      </c>
      <c r="E7" s="472">
        <v>143.5</v>
      </c>
      <c r="F7" s="473">
        <v>143.5</v>
      </c>
      <c r="G7" s="472">
        <v>0.5</v>
      </c>
      <c r="H7" s="473">
        <v>0.5</v>
      </c>
      <c r="I7" s="474">
        <v>0.3</v>
      </c>
      <c r="J7" s="475">
        <v>0.3</v>
      </c>
      <c r="K7" s="476">
        <f aca="true" t="shared" si="0" ref="K7:K27">G7/D7*1000</f>
        <v>7.8125</v>
      </c>
      <c r="L7" s="477">
        <v>7.8</v>
      </c>
      <c r="M7" s="478"/>
      <c r="N7" s="479"/>
      <c r="O7" s="480"/>
      <c r="P7" s="479"/>
    </row>
    <row r="8" spans="1:16" ht="15" customHeight="1">
      <c r="A8" s="481" t="s">
        <v>55</v>
      </c>
      <c r="B8" s="482">
        <v>1183</v>
      </c>
      <c r="C8" s="483">
        <v>1170</v>
      </c>
      <c r="D8" s="483">
        <v>1170</v>
      </c>
      <c r="E8" s="472">
        <v>2936</v>
      </c>
      <c r="F8" s="473">
        <v>2824</v>
      </c>
      <c r="G8" s="472">
        <v>13.6</v>
      </c>
      <c r="H8" s="473">
        <v>13.4</v>
      </c>
      <c r="I8" s="472">
        <v>10.7</v>
      </c>
      <c r="J8" s="473">
        <v>10.4</v>
      </c>
      <c r="K8" s="476">
        <f t="shared" si="0"/>
        <v>11.623931623931623</v>
      </c>
      <c r="L8" s="484">
        <v>11.2</v>
      </c>
      <c r="M8" s="478">
        <v>920</v>
      </c>
      <c r="N8" s="485">
        <v>920</v>
      </c>
      <c r="O8" s="486">
        <v>3</v>
      </c>
      <c r="P8" s="485">
        <v>3</v>
      </c>
    </row>
    <row r="9" spans="1:16" ht="15">
      <c r="A9" s="481" t="s">
        <v>56</v>
      </c>
      <c r="B9" s="482">
        <v>1130</v>
      </c>
      <c r="C9" s="483">
        <v>1130</v>
      </c>
      <c r="D9" s="483">
        <v>1130</v>
      </c>
      <c r="E9" s="472">
        <v>4489.5</v>
      </c>
      <c r="F9" s="473">
        <v>3904.3</v>
      </c>
      <c r="G9" s="472">
        <v>12.8</v>
      </c>
      <c r="H9" s="473">
        <v>13.7</v>
      </c>
      <c r="I9" s="472">
        <v>10.9</v>
      </c>
      <c r="J9" s="473">
        <v>11.2</v>
      </c>
      <c r="K9" s="476">
        <f t="shared" si="0"/>
        <v>11.327433628318584</v>
      </c>
      <c r="L9" s="484">
        <v>12.2</v>
      </c>
      <c r="M9" s="478">
        <v>1154</v>
      </c>
      <c r="N9" s="485">
        <v>1154</v>
      </c>
      <c r="O9" s="486">
        <v>4</v>
      </c>
      <c r="P9" s="485">
        <v>4</v>
      </c>
    </row>
    <row r="10" spans="1:16" ht="15">
      <c r="A10" s="481" t="s">
        <v>3</v>
      </c>
      <c r="B10" s="482">
        <v>395</v>
      </c>
      <c r="C10" s="483">
        <v>412</v>
      </c>
      <c r="D10" s="483">
        <v>412</v>
      </c>
      <c r="E10" s="472">
        <v>981.1</v>
      </c>
      <c r="F10" s="473">
        <v>943.6</v>
      </c>
      <c r="G10" s="472">
        <v>3.8</v>
      </c>
      <c r="H10" s="473">
        <v>3.7</v>
      </c>
      <c r="I10" s="472">
        <v>3.8</v>
      </c>
      <c r="J10" s="473">
        <v>3.6</v>
      </c>
      <c r="K10" s="476">
        <f t="shared" si="0"/>
        <v>9.223300970873787</v>
      </c>
      <c r="L10" s="484">
        <v>8.8</v>
      </c>
      <c r="M10" s="487">
        <v>403.8</v>
      </c>
      <c r="N10" s="485">
        <v>384</v>
      </c>
      <c r="O10" s="486">
        <v>1.5</v>
      </c>
      <c r="P10" s="485">
        <v>1.5</v>
      </c>
    </row>
    <row r="11" spans="1:16" ht="14.25" customHeight="1">
      <c r="A11" s="481" t="s">
        <v>4</v>
      </c>
      <c r="B11" s="482">
        <v>612</v>
      </c>
      <c r="C11" s="483">
        <v>612</v>
      </c>
      <c r="D11" s="483">
        <v>612</v>
      </c>
      <c r="E11" s="472">
        <v>1797.8</v>
      </c>
      <c r="F11" s="473">
        <v>1722.3</v>
      </c>
      <c r="G11" s="472">
        <v>5.2</v>
      </c>
      <c r="H11" s="473">
        <v>4.6</v>
      </c>
      <c r="I11" s="472">
        <v>4.7</v>
      </c>
      <c r="J11" s="473">
        <v>4.1</v>
      </c>
      <c r="K11" s="476">
        <f t="shared" si="0"/>
        <v>8.496732026143793</v>
      </c>
      <c r="L11" s="484">
        <v>7.5</v>
      </c>
      <c r="M11" s="487">
        <v>971</v>
      </c>
      <c r="N11" s="485">
        <v>669</v>
      </c>
      <c r="O11" s="486">
        <v>3</v>
      </c>
      <c r="P11" s="485">
        <v>2</v>
      </c>
    </row>
    <row r="12" spans="1:16" ht="15">
      <c r="A12" s="481" t="s">
        <v>20</v>
      </c>
      <c r="B12" s="482">
        <v>482</v>
      </c>
      <c r="C12" s="483">
        <v>482</v>
      </c>
      <c r="D12" s="483">
        <v>482</v>
      </c>
      <c r="E12" s="472">
        <v>1832.7</v>
      </c>
      <c r="F12" s="473">
        <v>1729</v>
      </c>
      <c r="G12" s="472">
        <v>7.9</v>
      </c>
      <c r="H12" s="473">
        <v>7.8</v>
      </c>
      <c r="I12" s="472">
        <v>7.9</v>
      </c>
      <c r="J12" s="473">
        <v>7.7</v>
      </c>
      <c r="K12" s="476">
        <f t="shared" si="0"/>
        <v>16.390041493775936</v>
      </c>
      <c r="L12" s="484">
        <v>16.3</v>
      </c>
      <c r="M12" s="487">
        <v>1598.5</v>
      </c>
      <c r="N12" s="485">
        <v>1528.2</v>
      </c>
      <c r="O12" s="486">
        <v>7.5</v>
      </c>
      <c r="P12" s="485">
        <v>7.3</v>
      </c>
    </row>
    <row r="13" spans="1:16" ht="15">
      <c r="A13" s="481" t="s">
        <v>5</v>
      </c>
      <c r="B13" s="482">
        <v>592</v>
      </c>
      <c r="C13" s="483">
        <v>644</v>
      </c>
      <c r="D13" s="483">
        <v>644</v>
      </c>
      <c r="E13" s="472">
        <v>1575</v>
      </c>
      <c r="F13" s="473">
        <v>1545</v>
      </c>
      <c r="G13" s="472">
        <v>7</v>
      </c>
      <c r="H13" s="473">
        <v>6.7</v>
      </c>
      <c r="I13" s="472">
        <v>6.5</v>
      </c>
      <c r="J13" s="473">
        <v>5.5</v>
      </c>
      <c r="K13" s="476">
        <f t="shared" si="0"/>
        <v>10.869565217391305</v>
      </c>
      <c r="L13" s="484">
        <v>10</v>
      </c>
      <c r="M13" s="487">
        <v>706</v>
      </c>
      <c r="N13" s="479">
        <v>704</v>
      </c>
      <c r="O13" s="486">
        <v>3.2</v>
      </c>
      <c r="P13" s="485">
        <v>3</v>
      </c>
    </row>
    <row r="14" spans="1:16" ht="15">
      <c r="A14" s="481" t="s">
        <v>6</v>
      </c>
      <c r="B14" s="482">
        <v>2736</v>
      </c>
      <c r="C14" s="483">
        <v>2717</v>
      </c>
      <c r="D14" s="483">
        <v>2717</v>
      </c>
      <c r="E14" s="472">
        <v>9847</v>
      </c>
      <c r="F14" s="473">
        <v>9715</v>
      </c>
      <c r="G14" s="472">
        <v>38</v>
      </c>
      <c r="H14" s="473">
        <v>37</v>
      </c>
      <c r="I14" s="472">
        <v>34</v>
      </c>
      <c r="J14" s="473">
        <v>33</v>
      </c>
      <c r="K14" s="476">
        <f t="shared" si="0"/>
        <v>13.986013986013987</v>
      </c>
      <c r="L14" s="484">
        <v>13</v>
      </c>
      <c r="M14" s="487">
        <v>980</v>
      </c>
      <c r="N14" s="485">
        <v>980</v>
      </c>
      <c r="O14" s="486">
        <v>10</v>
      </c>
      <c r="P14" s="485">
        <v>10</v>
      </c>
    </row>
    <row r="15" spans="1:16" ht="15">
      <c r="A15" s="481" t="s">
        <v>7</v>
      </c>
      <c r="B15" s="482">
        <v>544</v>
      </c>
      <c r="C15" s="483">
        <v>537</v>
      </c>
      <c r="D15" s="483">
        <v>537</v>
      </c>
      <c r="E15" s="472">
        <v>1533.5</v>
      </c>
      <c r="F15" s="473">
        <v>1459.9</v>
      </c>
      <c r="G15" s="472">
        <v>4.7</v>
      </c>
      <c r="H15" s="473">
        <v>4.8</v>
      </c>
      <c r="I15" s="472">
        <v>3.9</v>
      </c>
      <c r="J15" s="473">
        <v>4.3</v>
      </c>
      <c r="K15" s="476">
        <f t="shared" si="0"/>
        <v>8.752327746741155</v>
      </c>
      <c r="L15" s="484">
        <v>8.9</v>
      </c>
      <c r="M15" s="487">
        <v>90.1</v>
      </c>
      <c r="N15" s="485">
        <v>80.4</v>
      </c>
      <c r="O15" s="486">
        <v>0.3</v>
      </c>
      <c r="P15" s="485">
        <v>0.3</v>
      </c>
    </row>
    <row r="16" spans="1:16" ht="16.5" customHeight="1">
      <c r="A16" s="481" t="s">
        <v>8</v>
      </c>
      <c r="B16" s="482">
        <v>500</v>
      </c>
      <c r="C16" s="483">
        <v>493</v>
      </c>
      <c r="D16" s="483">
        <v>493</v>
      </c>
      <c r="E16" s="472">
        <v>1731.7</v>
      </c>
      <c r="F16" s="473">
        <v>1884.1</v>
      </c>
      <c r="G16" s="472">
        <v>5.5</v>
      </c>
      <c r="H16" s="473">
        <v>5.3</v>
      </c>
      <c r="I16" s="472">
        <v>5.2</v>
      </c>
      <c r="J16" s="473">
        <v>4.6</v>
      </c>
      <c r="K16" s="476">
        <f t="shared" si="0"/>
        <v>11.156186612576064</v>
      </c>
      <c r="L16" s="484">
        <v>9.16955017301038</v>
      </c>
      <c r="M16" s="487">
        <v>3579</v>
      </c>
      <c r="N16" s="485">
        <v>3482</v>
      </c>
      <c r="O16" s="488">
        <v>14</v>
      </c>
      <c r="P16" s="489">
        <v>14</v>
      </c>
    </row>
    <row r="17" spans="1:16" ht="16.5" customHeight="1">
      <c r="A17" s="481" t="s">
        <v>9</v>
      </c>
      <c r="B17" s="482">
        <v>1400</v>
      </c>
      <c r="C17" s="483">
        <v>1610</v>
      </c>
      <c r="D17" s="483">
        <v>1610</v>
      </c>
      <c r="E17" s="472">
        <v>9194</v>
      </c>
      <c r="F17" s="473">
        <v>4645</v>
      </c>
      <c r="G17" s="472">
        <v>39.4</v>
      </c>
      <c r="H17" s="473">
        <v>17.6</v>
      </c>
      <c r="I17" s="472">
        <v>38.9</v>
      </c>
      <c r="J17" s="473">
        <v>17.3</v>
      </c>
      <c r="K17" s="476">
        <f t="shared" si="0"/>
        <v>24.472049689440993</v>
      </c>
      <c r="L17" s="484">
        <v>17.6</v>
      </c>
      <c r="M17" s="487">
        <v>541</v>
      </c>
      <c r="N17" s="485">
        <v>508</v>
      </c>
      <c r="O17" s="490">
        <v>2</v>
      </c>
      <c r="P17" s="491">
        <v>2</v>
      </c>
    </row>
    <row r="18" spans="1:16" ht="15">
      <c r="A18" s="570" t="s">
        <v>10</v>
      </c>
      <c r="B18" s="482">
        <v>475</v>
      </c>
      <c r="C18" s="483">
        <v>523</v>
      </c>
      <c r="D18" s="483">
        <v>523</v>
      </c>
      <c r="E18" s="472">
        <v>1339.5</v>
      </c>
      <c r="F18" s="473">
        <v>1330.8</v>
      </c>
      <c r="G18" s="472">
        <v>5.4</v>
      </c>
      <c r="H18" s="473">
        <v>5.1</v>
      </c>
      <c r="I18" s="472">
        <v>5</v>
      </c>
      <c r="J18" s="473">
        <v>5</v>
      </c>
      <c r="K18" s="476">
        <f t="shared" si="0"/>
        <v>10.325047801147228</v>
      </c>
      <c r="L18" s="484">
        <v>8.614232209737827</v>
      </c>
      <c r="M18" s="487">
        <v>1340</v>
      </c>
      <c r="N18" s="485">
        <v>1340.3</v>
      </c>
      <c r="O18" s="490">
        <v>5.4</v>
      </c>
      <c r="P18" s="491">
        <v>5</v>
      </c>
    </row>
    <row r="19" spans="1:16" ht="15">
      <c r="A19" s="568" t="s">
        <v>57</v>
      </c>
      <c r="B19" s="482">
        <v>1258</v>
      </c>
      <c r="C19" s="483">
        <v>1164</v>
      </c>
      <c r="D19" s="483">
        <v>1164</v>
      </c>
      <c r="E19" s="472">
        <v>3377</v>
      </c>
      <c r="F19" s="473">
        <v>3377</v>
      </c>
      <c r="G19" s="472">
        <v>10.2</v>
      </c>
      <c r="H19" s="473">
        <v>10.5</v>
      </c>
      <c r="I19" s="472">
        <v>7.7</v>
      </c>
      <c r="J19" s="473">
        <v>7</v>
      </c>
      <c r="K19" s="476">
        <f t="shared" si="0"/>
        <v>8.762886597938145</v>
      </c>
      <c r="L19" s="484">
        <v>8.7</v>
      </c>
      <c r="M19" s="487">
        <v>990</v>
      </c>
      <c r="N19" s="485">
        <v>990</v>
      </c>
      <c r="O19" s="490">
        <v>4</v>
      </c>
      <c r="P19" s="491">
        <v>4</v>
      </c>
    </row>
    <row r="20" spans="1:16" ht="15.75" customHeight="1">
      <c r="A20" s="481" t="s">
        <v>11</v>
      </c>
      <c r="B20" s="482">
        <v>1250</v>
      </c>
      <c r="C20" s="483">
        <v>1224</v>
      </c>
      <c r="D20" s="483">
        <v>1224</v>
      </c>
      <c r="E20" s="472">
        <v>3993</v>
      </c>
      <c r="F20" s="473">
        <v>3879</v>
      </c>
      <c r="G20" s="472">
        <v>11.4</v>
      </c>
      <c r="H20" s="473">
        <v>11.3</v>
      </c>
      <c r="I20" s="472">
        <v>9.5</v>
      </c>
      <c r="J20" s="473">
        <v>9.1</v>
      </c>
      <c r="K20" s="476">
        <f t="shared" si="0"/>
        <v>9.313725490196079</v>
      </c>
      <c r="L20" s="484">
        <v>9.3</v>
      </c>
      <c r="M20" s="487">
        <v>275</v>
      </c>
      <c r="N20" s="485">
        <v>273</v>
      </c>
      <c r="O20" s="490">
        <v>1</v>
      </c>
      <c r="P20" s="491">
        <v>1</v>
      </c>
    </row>
    <row r="21" spans="1:16" ht="16.5" customHeight="1">
      <c r="A21" s="481" t="s">
        <v>12</v>
      </c>
      <c r="B21" s="482">
        <v>623</v>
      </c>
      <c r="C21" s="483">
        <v>589</v>
      </c>
      <c r="D21" s="483">
        <v>589</v>
      </c>
      <c r="E21" s="472">
        <v>1392.4</v>
      </c>
      <c r="F21" s="473">
        <v>1463</v>
      </c>
      <c r="G21" s="472">
        <v>3.7</v>
      </c>
      <c r="H21" s="473">
        <v>4.3</v>
      </c>
      <c r="I21" s="472">
        <v>2.6</v>
      </c>
      <c r="J21" s="473">
        <v>3</v>
      </c>
      <c r="K21" s="476">
        <f t="shared" si="0"/>
        <v>6.281833616298812</v>
      </c>
      <c r="L21" s="484">
        <v>6.9</v>
      </c>
      <c r="M21" s="487">
        <v>423</v>
      </c>
      <c r="N21" s="479">
        <v>491.8</v>
      </c>
      <c r="O21" s="490">
        <v>1.5</v>
      </c>
      <c r="P21" s="491">
        <v>1.6</v>
      </c>
    </row>
    <row r="22" spans="1:16" ht="15">
      <c r="A22" s="481" t="s">
        <v>22</v>
      </c>
      <c r="B22" s="482">
        <v>1011</v>
      </c>
      <c r="C22" s="483">
        <v>1021</v>
      </c>
      <c r="D22" s="483">
        <v>1021</v>
      </c>
      <c r="E22" s="472">
        <v>2988</v>
      </c>
      <c r="F22" s="473">
        <v>3307</v>
      </c>
      <c r="G22" s="472">
        <v>11.1</v>
      </c>
      <c r="H22" s="473">
        <v>10.8</v>
      </c>
      <c r="I22" s="472">
        <v>10.1</v>
      </c>
      <c r="J22" s="473">
        <v>10.2</v>
      </c>
      <c r="K22" s="476">
        <f t="shared" si="0"/>
        <v>10.871694417238002</v>
      </c>
      <c r="L22" s="484">
        <v>10.4</v>
      </c>
      <c r="M22" s="487">
        <v>2386</v>
      </c>
      <c r="N22" s="485">
        <v>2550</v>
      </c>
      <c r="O22" s="490">
        <v>6.2</v>
      </c>
      <c r="P22" s="491">
        <v>6.9</v>
      </c>
    </row>
    <row r="23" spans="1:16" ht="15" customHeight="1">
      <c r="A23" s="481" t="s">
        <v>58</v>
      </c>
      <c r="B23" s="482">
        <v>1761</v>
      </c>
      <c r="C23" s="483">
        <v>1576</v>
      </c>
      <c r="D23" s="483">
        <v>1576</v>
      </c>
      <c r="E23" s="472">
        <v>10360</v>
      </c>
      <c r="F23" s="492">
        <v>9805</v>
      </c>
      <c r="G23" s="493">
        <v>38.9</v>
      </c>
      <c r="H23" s="473">
        <v>30.4</v>
      </c>
      <c r="I23" s="472">
        <v>35.2</v>
      </c>
      <c r="J23" s="473">
        <v>30.3</v>
      </c>
      <c r="K23" s="476">
        <f t="shared" si="0"/>
        <v>24.68274111675127</v>
      </c>
      <c r="L23" s="484">
        <v>17.9</v>
      </c>
      <c r="M23" s="487">
        <v>992.7</v>
      </c>
      <c r="N23" s="485">
        <v>1012</v>
      </c>
      <c r="O23" s="490">
        <v>2.9</v>
      </c>
      <c r="P23" s="491">
        <v>3.4</v>
      </c>
    </row>
    <row r="24" spans="1:16" ht="15">
      <c r="A24" s="481" t="s">
        <v>13</v>
      </c>
      <c r="B24" s="482">
        <v>466</v>
      </c>
      <c r="C24" s="483">
        <v>400</v>
      </c>
      <c r="D24" s="483">
        <v>400</v>
      </c>
      <c r="E24" s="472">
        <v>1417.2</v>
      </c>
      <c r="F24" s="473">
        <v>1401.3</v>
      </c>
      <c r="G24" s="472">
        <v>4.2</v>
      </c>
      <c r="H24" s="473">
        <v>3.8</v>
      </c>
      <c r="I24" s="472">
        <v>2.3</v>
      </c>
      <c r="J24" s="473">
        <v>2.3</v>
      </c>
      <c r="K24" s="476">
        <f t="shared" si="0"/>
        <v>10.5</v>
      </c>
      <c r="L24" s="484">
        <v>9.4</v>
      </c>
      <c r="M24" s="487">
        <v>693.1</v>
      </c>
      <c r="N24" s="485">
        <v>679.6</v>
      </c>
      <c r="O24" s="490">
        <v>2</v>
      </c>
      <c r="P24" s="491">
        <v>1.9</v>
      </c>
    </row>
    <row r="25" spans="1:16" ht="15">
      <c r="A25" s="481" t="s">
        <v>14</v>
      </c>
      <c r="B25" s="482">
        <v>1490</v>
      </c>
      <c r="C25" s="483">
        <v>1507</v>
      </c>
      <c r="D25" s="483">
        <v>1507</v>
      </c>
      <c r="E25" s="473">
        <v>6656.7</v>
      </c>
      <c r="F25" s="473">
        <v>6297.4</v>
      </c>
      <c r="G25" s="472">
        <v>22.7</v>
      </c>
      <c r="H25" s="473">
        <v>21</v>
      </c>
      <c r="I25" s="472">
        <v>20.9</v>
      </c>
      <c r="J25" s="473">
        <v>19.1</v>
      </c>
      <c r="K25" s="476">
        <f t="shared" si="0"/>
        <v>15.06303915063039</v>
      </c>
      <c r="L25" s="484">
        <v>14</v>
      </c>
      <c r="M25" s="478"/>
      <c r="N25" s="485"/>
      <c r="O25" s="494"/>
      <c r="P25" s="495"/>
    </row>
    <row r="26" spans="1:16" ht="15">
      <c r="A26" s="481" t="s">
        <v>59</v>
      </c>
      <c r="B26" s="482">
        <v>721</v>
      </c>
      <c r="C26" s="483">
        <v>753</v>
      </c>
      <c r="D26" s="483">
        <v>753</v>
      </c>
      <c r="E26" s="472">
        <v>1368.9</v>
      </c>
      <c r="F26" s="473">
        <v>1381.2</v>
      </c>
      <c r="G26" s="472">
        <v>6.7</v>
      </c>
      <c r="H26" s="473">
        <v>6.2</v>
      </c>
      <c r="I26" s="472">
        <v>6</v>
      </c>
      <c r="J26" s="473">
        <v>5.7</v>
      </c>
      <c r="K26" s="476">
        <f t="shared" si="0"/>
        <v>8.897742363877821</v>
      </c>
      <c r="L26" s="484">
        <v>8</v>
      </c>
      <c r="M26" s="478">
        <v>3500</v>
      </c>
      <c r="N26" s="485">
        <v>3587</v>
      </c>
      <c r="O26" s="486">
        <v>11</v>
      </c>
      <c r="P26" s="485">
        <v>10</v>
      </c>
    </row>
    <row r="27" spans="1:16" ht="15">
      <c r="A27" s="481" t="s">
        <v>15</v>
      </c>
      <c r="B27" s="482">
        <v>4619</v>
      </c>
      <c r="C27" s="483">
        <v>4682</v>
      </c>
      <c r="D27" s="483">
        <v>4682</v>
      </c>
      <c r="E27" s="472">
        <v>24533</v>
      </c>
      <c r="F27" s="473">
        <v>22366</v>
      </c>
      <c r="G27" s="472">
        <v>89</v>
      </c>
      <c r="H27" s="473">
        <v>84</v>
      </c>
      <c r="I27" s="472">
        <v>75</v>
      </c>
      <c r="J27" s="473">
        <v>61</v>
      </c>
      <c r="K27" s="476">
        <f t="shared" si="0"/>
        <v>19.008970525416487</v>
      </c>
      <c r="L27" s="484">
        <v>18.2</v>
      </c>
      <c r="M27" s="478">
        <v>1406</v>
      </c>
      <c r="N27" s="485">
        <v>1652</v>
      </c>
      <c r="O27" s="486">
        <v>5</v>
      </c>
      <c r="P27" s="485">
        <v>6</v>
      </c>
    </row>
    <row r="28" spans="1:16" ht="0.75" customHeight="1" thickBot="1">
      <c r="A28" s="496" t="s">
        <v>123</v>
      </c>
      <c r="B28" s="497">
        <v>100</v>
      </c>
      <c r="C28" s="498">
        <v>100</v>
      </c>
      <c r="D28" s="498">
        <v>100</v>
      </c>
      <c r="E28" s="499">
        <v>68</v>
      </c>
      <c r="F28" s="500">
        <v>0</v>
      </c>
      <c r="G28" s="499">
        <v>0.7</v>
      </c>
      <c r="H28" s="500">
        <v>0.7</v>
      </c>
      <c r="I28" s="499">
        <v>2.4</v>
      </c>
      <c r="J28" s="501">
        <v>2.4</v>
      </c>
      <c r="K28" s="502">
        <f>G28/D28*1000</f>
        <v>6.999999999999999</v>
      </c>
      <c r="L28" s="503">
        <v>7</v>
      </c>
      <c r="M28" s="504"/>
      <c r="N28" s="505"/>
      <c r="O28" s="506"/>
      <c r="P28" s="507"/>
    </row>
    <row r="29" spans="1:16" ht="14.25">
      <c r="A29" s="508" t="s">
        <v>124</v>
      </c>
      <c r="B29" s="509">
        <f aca="true" t="shared" si="1" ref="B29:J29">SUM(B7:B27)</f>
        <v>23312</v>
      </c>
      <c r="C29" s="509">
        <f t="shared" si="1"/>
        <v>23310</v>
      </c>
      <c r="D29" s="509">
        <f t="shared" si="1"/>
        <v>23310</v>
      </c>
      <c r="E29" s="510">
        <f t="shared" si="1"/>
        <v>93487.5</v>
      </c>
      <c r="F29" s="510">
        <f t="shared" si="1"/>
        <v>85123.4</v>
      </c>
      <c r="G29" s="510">
        <f t="shared" si="1"/>
        <v>341.69999999999993</v>
      </c>
      <c r="H29" s="510">
        <f t="shared" si="1"/>
        <v>302.5</v>
      </c>
      <c r="I29" s="510">
        <f t="shared" si="1"/>
        <v>301.1</v>
      </c>
      <c r="J29" s="510">
        <f t="shared" si="1"/>
        <v>254.7</v>
      </c>
      <c r="K29" s="511">
        <f>G29/D29*1000</f>
        <v>14.658944658944655</v>
      </c>
      <c r="L29" s="512">
        <v>12.7</v>
      </c>
      <c r="M29" s="510">
        <f>SUM(M7:M28)</f>
        <v>22949.2</v>
      </c>
      <c r="N29" s="513">
        <f>SUM(N7:N28)</f>
        <v>22985.299999999996</v>
      </c>
      <c r="O29" s="513">
        <f>SUM(O7:O28)</f>
        <v>87.5</v>
      </c>
      <c r="P29" s="513">
        <f>SUM(P7:P28)</f>
        <v>86.90000000000002</v>
      </c>
    </row>
    <row r="30" ht="12.75">
      <c r="A30" s="514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24" sqref="B24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1" t="s">
        <v>138</v>
      </c>
      <c r="B1" s="671"/>
      <c r="C1" s="672"/>
      <c r="D1" s="672"/>
      <c r="E1" s="672"/>
    </row>
    <row r="2" spans="1:5" ht="28.5" customHeight="1">
      <c r="A2" s="673"/>
      <c r="B2" s="673"/>
      <c r="C2" s="672"/>
      <c r="D2" s="672"/>
      <c r="E2" s="672"/>
    </row>
    <row r="3" spans="1:5" ht="22.5" customHeight="1">
      <c r="A3" s="674" t="s">
        <v>0</v>
      </c>
      <c r="B3" s="674" t="s">
        <v>92</v>
      </c>
      <c r="C3" s="676" t="s">
        <v>51</v>
      </c>
      <c r="D3" s="677"/>
      <c r="E3" s="674" t="s">
        <v>68</v>
      </c>
    </row>
    <row r="4" spans="1:5" ht="28.5" customHeight="1">
      <c r="A4" s="675"/>
      <c r="B4" s="675"/>
      <c r="C4" s="414" t="s">
        <v>52</v>
      </c>
      <c r="D4" s="414" t="s">
        <v>53</v>
      </c>
      <c r="E4" s="675"/>
    </row>
    <row r="5" spans="1:5" ht="21.75" customHeight="1">
      <c r="A5" s="84" t="s">
        <v>2</v>
      </c>
      <c r="B5" s="236" t="s">
        <v>145</v>
      </c>
      <c r="C5" s="237"/>
      <c r="D5" s="237"/>
      <c r="E5" s="236"/>
    </row>
    <row r="6" spans="1:5" ht="20.25" customHeight="1">
      <c r="A6" s="84" t="s">
        <v>18</v>
      </c>
      <c r="B6" s="236" t="s">
        <v>149</v>
      </c>
      <c r="C6" s="237"/>
      <c r="D6" s="237"/>
      <c r="E6" s="236">
        <v>7</v>
      </c>
    </row>
    <row r="7" spans="1:5" ht="22.5" customHeight="1">
      <c r="A7" s="84" t="s">
        <v>19</v>
      </c>
      <c r="B7" s="236" t="s">
        <v>146</v>
      </c>
      <c r="C7" s="237"/>
      <c r="D7" s="237"/>
      <c r="E7" s="236"/>
    </row>
    <row r="8" spans="1:5" ht="21" customHeight="1">
      <c r="A8" s="84" t="s">
        <v>3</v>
      </c>
      <c r="B8" s="236" t="s">
        <v>139</v>
      </c>
      <c r="C8" s="237"/>
      <c r="D8" s="237"/>
      <c r="E8" s="236"/>
    </row>
    <row r="9" spans="1:5" ht="24" customHeight="1">
      <c r="A9" s="84" t="s">
        <v>4</v>
      </c>
      <c r="B9" s="236" t="s">
        <v>145</v>
      </c>
      <c r="C9" s="237"/>
      <c r="D9" s="237"/>
      <c r="E9" s="236">
        <v>13</v>
      </c>
    </row>
    <row r="10" spans="1:5" ht="24.75" customHeight="1">
      <c r="A10" s="84" t="s">
        <v>20</v>
      </c>
      <c r="B10" s="236"/>
      <c r="C10" s="237"/>
      <c r="D10" s="237"/>
      <c r="E10" s="236"/>
    </row>
    <row r="11" spans="1:5" ht="22.5" customHeight="1">
      <c r="A11" s="84" t="s">
        <v>5</v>
      </c>
      <c r="B11" s="236"/>
      <c r="C11" s="237"/>
      <c r="D11" s="237"/>
      <c r="E11" s="236"/>
    </row>
    <row r="12" spans="1:5" ht="21.75" customHeight="1">
      <c r="A12" s="84" t="s">
        <v>6</v>
      </c>
      <c r="B12" s="236" t="s">
        <v>142</v>
      </c>
      <c r="C12" s="237"/>
      <c r="D12" s="237"/>
      <c r="E12" s="236"/>
    </row>
    <row r="13" spans="1:5" ht="22.5" customHeight="1">
      <c r="A13" s="84" t="s">
        <v>7</v>
      </c>
      <c r="B13" s="236" t="s">
        <v>150</v>
      </c>
      <c r="C13" s="237"/>
      <c r="D13" s="237"/>
      <c r="E13" s="236">
        <v>10</v>
      </c>
    </row>
    <row r="14" spans="1:5" ht="22.5" customHeight="1">
      <c r="A14" s="84" t="s">
        <v>8</v>
      </c>
      <c r="B14" s="236"/>
      <c r="C14" s="237"/>
      <c r="D14" s="237"/>
      <c r="E14" s="236"/>
    </row>
    <row r="15" spans="1:5" ht="21" customHeight="1">
      <c r="A15" s="84" t="s">
        <v>9</v>
      </c>
      <c r="B15" s="236" t="s">
        <v>141</v>
      </c>
      <c r="C15" s="237"/>
      <c r="D15" s="237"/>
      <c r="E15" s="236">
        <v>12</v>
      </c>
    </row>
    <row r="16" spans="1:5" ht="22.5" customHeight="1">
      <c r="A16" s="84" t="s">
        <v>10</v>
      </c>
      <c r="B16" s="236" t="s">
        <v>150</v>
      </c>
      <c r="C16" s="237"/>
      <c r="D16" s="237"/>
      <c r="E16" s="236">
        <v>5</v>
      </c>
    </row>
    <row r="17" spans="1:5" ht="21" customHeight="1">
      <c r="A17" s="84" t="s">
        <v>21</v>
      </c>
      <c r="B17" s="236" t="s">
        <v>144</v>
      </c>
      <c r="C17" s="237"/>
      <c r="D17" s="237"/>
      <c r="E17" s="236">
        <v>7</v>
      </c>
    </row>
    <row r="18" spans="1:5" ht="21.75" customHeight="1">
      <c r="A18" s="84" t="s">
        <v>11</v>
      </c>
      <c r="B18" s="236" t="s">
        <v>143</v>
      </c>
      <c r="C18" s="237"/>
      <c r="D18" s="237"/>
      <c r="E18" s="236"/>
    </row>
    <row r="19" spans="1:5" ht="20.25" customHeight="1">
      <c r="A19" s="84" t="s">
        <v>12</v>
      </c>
      <c r="B19" s="236" t="s">
        <v>147</v>
      </c>
      <c r="C19" s="237"/>
      <c r="D19" s="237"/>
      <c r="E19" s="236">
        <v>5</v>
      </c>
    </row>
    <row r="20" spans="1:5" ht="21.75" customHeight="1">
      <c r="A20" s="84" t="s">
        <v>22</v>
      </c>
      <c r="B20" s="236" t="s">
        <v>152</v>
      </c>
      <c r="C20" s="237"/>
      <c r="D20" s="237"/>
      <c r="E20" s="236"/>
    </row>
    <row r="21" spans="1:5" ht="21" customHeight="1">
      <c r="A21" s="84" t="s">
        <v>23</v>
      </c>
      <c r="B21" s="236"/>
      <c r="C21" s="237"/>
      <c r="D21" s="237"/>
      <c r="E21" s="236"/>
    </row>
    <row r="22" spans="1:5" ht="22.5" customHeight="1">
      <c r="A22" s="84" t="s">
        <v>13</v>
      </c>
      <c r="B22" s="236"/>
      <c r="C22" s="415"/>
      <c r="D22" s="415"/>
      <c r="E22" s="236"/>
    </row>
    <row r="23" spans="1:5" ht="21" customHeight="1">
      <c r="A23" s="84" t="s">
        <v>14</v>
      </c>
      <c r="B23" s="236" t="s">
        <v>151</v>
      </c>
      <c r="C23" s="237"/>
      <c r="D23" s="237"/>
      <c r="E23" s="236"/>
    </row>
    <row r="24" spans="1:5" ht="21.75" customHeight="1">
      <c r="A24" s="84" t="s">
        <v>24</v>
      </c>
      <c r="B24" s="236" t="s">
        <v>153</v>
      </c>
      <c r="C24" s="237"/>
      <c r="D24" s="237"/>
      <c r="E24" s="236"/>
    </row>
    <row r="25" spans="1:5" ht="24" customHeight="1">
      <c r="A25" s="84" t="s">
        <v>15</v>
      </c>
      <c r="B25" s="236" t="s">
        <v>148</v>
      </c>
      <c r="C25" s="237"/>
      <c r="D25" s="237"/>
      <c r="E25" s="236">
        <v>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2019-10-16T05:28:58Z</cp:lastPrinted>
  <dcterms:created xsi:type="dcterms:W3CDTF">2019-06-10T04:09:44Z</dcterms:created>
  <dcterms:modified xsi:type="dcterms:W3CDTF">2019-10-16T07:10:20Z</dcterms:modified>
  <cp:category/>
  <cp:version/>
  <cp:contentType/>
  <cp:contentStatus/>
</cp:coreProperties>
</file>